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snalweyiso\Documents\STATISTICS\BI Reports\Quality Assurance\Current\"/>
    </mc:Choice>
  </mc:AlternateContent>
  <xr:revisionPtr revIDLastSave="0" documentId="8_{F0BCA270-686F-4D1E-AEB0-4F6F64B48F4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8" i="1" l="1"/>
  <c r="X48" i="1"/>
  <c r="X47" i="1"/>
  <c r="X43" i="1"/>
  <c r="X42" i="1"/>
  <c r="X37" i="1"/>
  <c r="X44" i="1"/>
  <c r="X39" i="1"/>
  <c r="W39" i="1"/>
  <c r="Y39" i="1"/>
  <c r="Z39" i="1" s="1"/>
  <c r="W48" i="1" l="1"/>
  <c r="Y48" i="1" s="1"/>
  <c r="Z48" i="1" s="1"/>
  <c r="W47" i="1"/>
  <c r="Y47" i="1" s="1"/>
  <c r="Z47" i="1" s="1"/>
  <c r="W44" i="1"/>
  <c r="Y44" i="1" s="1"/>
  <c r="Z44" i="1" s="1"/>
  <c r="W43" i="1"/>
  <c r="Y43" i="1" s="1"/>
  <c r="Z43" i="1" s="1"/>
  <c r="W42" i="1"/>
  <c r="Y42" i="1" s="1"/>
  <c r="Z42" i="1" s="1"/>
  <c r="W38" i="1"/>
  <c r="Y38" i="1" s="1"/>
  <c r="Z38" i="1" s="1"/>
  <c r="W37" i="1"/>
  <c r="Y37" i="1" s="1"/>
  <c r="Z37" i="1" s="1"/>
  <c r="V37" i="1"/>
  <c r="V48" i="1" l="1"/>
  <c r="V47" i="1"/>
  <c r="V44" i="1"/>
  <c r="V43" i="1"/>
  <c r="V42" i="1"/>
  <c r="V39" i="1"/>
  <c r="V38" i="1"/>
  <c r="U48" i="1" l="1"/>
  <c r="U47" i="1"/>
  <c r="U44" i="1"/>
  <c r="U43" i="1"/>
  <c r="U42" i="1"/>
  <c r="U39" i="1"/>
  <c r="U37" i="1"/>
  <c r="U38" i="1"/>
  <c r="T37" i="1"/>
  <c r="T42" i="1" l="1"/>
  <c r="T48" i="1"/>
  <c r="T47" i="1"/>
  <c r="S47" i="1"/>
  <c r="T44" i="1"/>
  <c r="T43" i="1"/>
  <c r="S39" i="1"/>
  <c r="T39" i="1"/>
  <c r="T38" i="1"/>
  <c r="S38" i="1"/>
  <c r="S37" i="1"/>
  <c r="R39" i="1" l="1"/>
  <c r="S48" i="1" l="1"/>
  <c r="R48" i="1"/>
  <c r="R47" i="1"/>
  <c r="R37" i="1"/>
  <c r="S43" i="1"/>
  <c r="S42" i="1"/>
  <c r="R42" i="1"/>
  <c r="Q37" i="1"/>
  <c r="R44" i="1" l="1"/>
  <c r="R43" i="1" l="1"/>
  <c r="R38" i="1"/>
  <c r="Q42" i="1" l="1"/>
  <c r="Q48" i="1"/>
  <c r="Q47" i="1"/>
  <c r="Q44" i="1"/>
  <c r="Q43" i="1"/>
  <c r="P43" i="1"/>
  <c r="Q39" i="1"/>
  <c r="P39" i="1"/>
  <c r="Q38" i="1"/>
  <c r="P37" i="1"/>
  <c r="O39" i="1" l="1"/>
  <c r="K39" i="1"/>
  <c r="P48" i="1" l="1"/>
  <c r="P47" i="1"/>
  <c r="P44" i="1"/>
  <c r="P42" i="1"/>
  <c r="P38" i="1"/>
  <c r="O37" i="1"/>
  <c r="O43" i="1" l="1"/>
  <c r="O48" i="1"/>
  <c r="O44" i="1"/>
  <c r="O42" i="1"/>
  <c r="O38" i="1" l="1"/>
  <c r="O47" i="1" l="1"/>
  <c r="N47" i="1"/>
  <c r="O46" i="1"/>
  <c r="N37" i="1"/>
  <c r="N42" i="1" l="1"/>
  <c r="I39" i="1"/>
  <c r="N48" i="1"/>
  <c r="N44" i="1"/>
  <c r="M44" i="1"/>
  <c r="N43" i="1"/>
  <c r="N39" i="1"/>
  <c r="N38" i="1"/>
  <c r="M48" i="1"/>
  <c r="M47" i="1"/>
  <c r="M43" i="1"/>
  <c r="M42" i="1"/>
  <c r="M39" i="1"/>
  <c r="M38" i="1"/>
  <c r="M37" i="1"/>
  <c r="L37" i="1"/>
  <c r="L39" i="1" l="1"/>
  <c r="K47" i="1" l="1"/>
  <c r="L47" i="1"/>
  <c r="I47" i="1"/>
  <c r="H44" i="1"/>
  <c r="L48" i="1" l="1"/>
  <c r="K48" i="1"/>
  <c r="J48" i="1"/>
  <c r="I48" i="1"/>
  <c r="H48" i="1"/>
  <c r="G48" i="1"/>
  <c r="F48" i="1"/>
  <c r="E48" i="1"/>
  <c r="C48" i="1"/>
  <c r="B48" i="1"/>
  <c r="J47" i="1"/>
  <c r="H47" i="1"/>
  <c r="G47" i="1"/>
  <c r="F47" i="1"/>
  <c r="E47" i="1"/>
  <c r="C47" i="1"/>
  <c r="B47" i="1"/>
  <c r="L44" i="1"/>
  <c r="K44" i="1"/>
  <c r="J44" i="1"/>
  <c r="I44" i="1"/>
  <c r="F44" i="1"/>
  <c r="E44" i="1"/>
  <c r="D44" i="1"/>
  <c r="C44" i="1"/>
  <c r="B44" i="1"/>
  <c r="L43" i="1"/>
  <c r="K43" i="1"/>
  <c r="J43" i="1"/>
  <c r="I43" i="1"/>
  <c r="H43" i="1"/>
  <c r="G43" i="1"/>
  <c r="F43" i="1"/>
  <c r="E43" i="1"/>
  <c r="C43" i="1"/>
  <c r="B43" i="1"/>
  <c r="L42" i="1"/>
  <c r="K42" i="1"/>
  <c r="J42" i="1"/>
  <c r="I42" i="1"/>
  <c r="H42" i="1"/>
  <c r="G42" i="1"/>
  <c r="F42" i="1"/>
  <c r="E42" i="1"/>
  <c r="C42" i="1"/>
  <c r="B42" i="1"/>
  <c r="H41" i="1"/>
  <c r="H40" i="1"/>
  <c r="J39" i="1"/>
  <c r="F39" i="1"/>
  <c r="E39" i="1"/>
  <c r="B39" i="1"/>
  <c r="L38" i="1"/>
  <c r="K38" i="1"/>
  <c r="J38" i="1"/>
  <c r="I38" i="1"/>
  <c r="H38" i="1"/>
  <c r="G38" i="1"/>
  <c r="F38" i="1"/>
  <c r="E38" i="1"/>
  <c r="D38" i="1"/>
  <c r="B38" i="1"/>
  <c r="K37" i="1"/>
  <c r="J37" i="1"/>
  <c r="I37" i="1"/>
  <c r="H37" i="1"/>
  <c r="G37" i="1"/>
  <c r="F37" i="1"/>
  <c r="E37" i="1"/>
  <c r="B3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E61289-EDB5-4EC7-B9F5-6E265D4D5199}" keepAlive="1" name="Query - Institution Table" description="Connection to the 'Institution Table' query in the workbook." type="5" refreshedVersion="0" background="1">
    <dbPr connection="Provider=Microsoft.Mashup.OleDb.1;Data Source=$Workbook$;Location=&quot;Institution Table&quot;;Extended Properties=&quot;&quot;" command="SELECT * FROM [Institution Table]"/>
  </connection>
  <connection id="2" xr16:uid="{6053D6A3-4990-45E3-A953-137C64FDD10F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6DF4F127-801A-44C0-9176-7982C77EAA21}" keepAlive="1" name="Query - Templates" description="Connection to the 'Templates' query in the workbook." type="5" refreshedVersion="8" background="1" refreshOnLoad="1" saveData="1">
    <dbPr connection="Provider=Microsoft.Mashup.OleDb.1;Data Source=$Workbook$;Location=Templates;Extended Properties=&quot;&quot;" command="SELECT * FROM [Templates]"/>
  </connection>
  <connection id="4" xr16:uid="{343C1FEC-F65F-4363-8ECF-F3ACE567E380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</connections>
</file>

<file path=xl/sharedStrings.xml><?xml version="1.0" encoding="utf-8"?>
<sst xmlns="http://schemas.openxmlformats.org/spreadsheetml/2006/main" count="57" uniqueCount="31">
  <si>
    <t>Jan-Mar</t>
  </si>
  <si>
    <t>Apr-June</t>
  </si>
  <si>
    <t>Jul-Sep</t>
  </si>
  <si>
    <t>Debit cards -Value</t>
  </si>
  <si>
    <t>Debit cards -Transaction  volumes</t>
  </si>
  <si>
    <t>Active Debit Cards</t>
  </si>
  <si>
    <t>Credit cards Transaction Values</t>
  </si>
  <si>
    <t>Credit cards-Transaction  volumes</t>
  </si>
  <si>
    <t>Active Credit  Cards</t>
  </si>
  <si>
    <t>Point of sales POS (Values)</t>
  </si>
  <si>
    <t>Point of sales-POS (Volume)</t>
  </si>
  <si>
    <t xml:space="preserve">Oct-Dec </t>
  </si>
  <si>
    <t>Period</t>
  </si>
  <si>
    <t>Debit cards</t>
  </si>
  <si>
    <t>Credit cards</t>
  </si>
  <si>
    <t>Point of sales</t>
  </si>
  <si>
    <t>% Change</t>
  </si>
  <si>
    <t>Q on Q</t>
  </si>
  <si>
    <t>Oct-Dec 2021</t>
  </si>
  <si>
    <t>Jan-Mar 2022</t>
  </si>
  <si>
    <t>July-Sep</t>
  </si>
  <si>
    <t>Oct-Dec  2020</t>
  </si>
  <si>
    <t>Jan-Mar 2023</t>
  </si>
  <si>
    <t>Jan-Mar 2024</t>
  </si>
  <si>
    <t>Jan-Mar 2025</t>
  </si>
  <si>
    <t>Jan-Mar 2026</t>
  </si>
  <si>
    <t>Debit cards -Transaction Volumes</t>
  </si>
  <si>
    <t>Apr-June 2026</t>
  </si>
  <si>
    <t>Apr-June 2025</t>
  </si>
  <si>
    <t>July-Sep 2025</t>
  </si>
  <si>
    <t>Oct-Dec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</si>
</sst>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000000"/>
      <name val="Book Antiqua"/>
      <family val="1"/>
    </font>
    <font>
      <b/>
      <sz val="12"/>
      <color rgb="FF000000"/>
      <name val="Bookman Old Style"/>
      <family val="1"/>
    </font>
    <font>
      <sz val="12"/>
      <color rgb="FF000000"/>
      <name val="Bookman Old Style"/>
      <family val="1"/>
    </font>
    <font>
      <i/>
      <sz val="12"/>
      <color rgb="FF000000"/>
      <name val="Bookman Old Style"/>
      <family val="1"/>
    </font>
    <font>
      <sz val="10.5"/>
      <color rgb="FF000000"/>
      <name val="Bookman Old Style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41" fontId="7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5" xfId="0" applyFont="1" applyBorder="1"/>
    <xf numFmtId="165" fontId="3" fillId="0" borderId="1" xfId="0" applyNumberFormat="1" applyFont="1" applyBorder="1"/>
    <xf numFmtId="3" fontId="3" fillId="0" borderId="1" xfId="0" applyNumberFormat="1" applyFont="1" applyBorder="1"/>
    <xf numFmtId="3" fontId="3" fillId="0" borderId="27" xfId="0" applyNumberFormat="1" applyFont="1" applyBorder="1"/>
    <xf numFmtId="165" fontId="3" fillId="0" borderId="0" xfId="1" applyNumberFormat="1" applyFont="1"/>
    <xf numFmtId="165" fontId="3" fillId="0" borderId="0" xfId="0" applyNumberFormat="1" applyFont="1"/>
    <xf numFmtId="4" fontId="3" fillId="0" borderId="1" xfId="0" applyNumberFormat="1" applyFont="1" applyBorder="1"/>
    <xf numFmtId="0" fontId="13" fillId="2" borderId="2" xfId="0" applyFont="1" applyFill="1" applyBorder="1" applyAlignment="1">
      <alignment vertical="center"/>
    </xf>
    <xf numFmtId="17" fontId="13" fillId="5" borderId="3" xfId="0" applyNumberFormat="1" applyFont="1" applyFill="1" applyBorder="1" applyAlignment="1">
      <alignment vertical="center"/>
    </xf>
    <xf numFmtId="17" fontId="13" fillId="5" borderId="3" xfId="0" applyNumberFormat="1" applyFont="1" applyFill="1" applyBorder="1" applyAlignment="1">
      <alignment horizontal="center" vertical="center"/>
    </xf>
    <xf numFmtId="17" fontId="13" fillId="5" borderId="4" xfId="0" applyNumberFormat="1" applyFont="1" applyFill="1" applyBorder="1" applyAlignment="1">
      <alignment horizontal="center" vertical="center"/>
    </xf>
    <xf numFmtId="17" fontId="13" fillId="5" borderId="2" xfId="0" applyNumberFormat="1" applyFont="1" applyFill="1" applyBorder="1" applyAlignment="1">
      <alignment horizontal="center" vertical="center"/>
    </xf>
    <xf numFmtId="17" fontId="13" fillId="5" borderId="5" xfId="0" applyNumberFormat="1" applyFont="1" applyFill="1" applyBorder="1" applyAlignment="1">
      <alignment horizontal="center" vertical="center"/>
    </xf>
    <xf numFmtId="17" fontId="13" fillId="5" borderId="6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165" fontId="3" fillId="4" borderId="12" xfId="2" applyNumberFormat="1" applyFont="1" applyFill="1" applyBorder="1" applyAlignment="1"/>
    <xf numFmtId="165" fontId="3" fillId="4" borderId="10" xfId="2" applyNumberFormat="1" applyFont="1" applyFill="1" applyBorder="1" applyAlignment="1"/>
    <xf numFmtId="0" fontId="14" fillId="0" borderId="10" xfId="0" applyFont="1" applyBorder="1" applyAlignment="1">
      <alignment vertical="center"/>
    </xf>
    <xf numFmtId="165" fontId="14" fillId="0" borderId="7" xfId="1" applyNumberFormat="1" applyFont="1" applyBorder="1" applyAlignment="1">
      <alignment horizontal="right" vertical="center"/>
    </xf>
    <xf numFmtId="4" fontId="14" fillId="0" borderId="7" xfId="0" applyNumberFormat="1" applyFont="1" applyBorder="1" applyAlignment="1">
      <alignment horizontal="right" vertical="center"/>
    </xf>
    <xf numFmtId="4" fontId="14" fillId="6" borderId="7" xfId="0" applyNumberFormat="1" applyFont="1" applyFill="1" applyBorder="1" applyAlignment="1">
      <alignment horizontal="right" vertical="center"/>
    </xf>
    <xf numFmtId="3" fontId="14" fillId="6" borderId="8" xfId="0" applyNumberFormat="1" applyFont="1" applyFill="1" applyBorder="1" applyAlignment="1">
      <alignment horizontal="right" vertical="center"/>
    </xf>
    <xf numFmtId="4" fontId="14" fillId="0" borderId="13" xfId="0" applyNumberFormat="1" applyFont="1" applyBorder="1" applyAlignment="1">
      <alignment horizontal="right" vertical="center"/>
    </xf>
    <xf numFmtId="165" fontId="14" fillId="0" borderId="10" xfId="1" applyNumberFormat="1" applyFont="1" applyBorder="1" applyAlignment="1">
      <alignment vertical="center"/>
    </xf>
    <xf numFmtId="3" fontId="14" fillId="0" borderId="10" xfId="1" applyNumberFormat="1" applyFont="1" applyBorder="1" applyAlignment="1">
      <alignment vertical="center"/>
    </xf>
    <xf numFmtId="3" fontId="14" fillId="0" borderId="11" xfId="1" applyNumberFormat="1" applyFont="1" applyBorder="1" applyAlignment="1">
      <alignment vertical="center"/>
    </xf>
    <xf numFmtId="165" fontId="3" fillId="0" borderId="2" xfId="1" applyNumberFormat="1" applyFont="1" applyBorder="1" applyAlignment="1"/>
    <xf numFmtId="3" fontId="14" fillId="0" borderId="8" xfId="0" applyNumberFormat="1" applyFont="1" applyBorder="1" applyAlignment="1">
      <alignment horizontal="right" vertical="center"/>
    </xf>
    <xf numFmtId="4" fontId="14" fillId="0" borderId="14" xfId="0" applyNumberFormat="1" applyFont="1" applyBorder="1" applyAlignment="1">
      <alignment horizontal="right" vertical="center"/>
    </xf>
    <xf numFmtId="43" fontId="12" fillId="0" borderId="1" xfId="1" applyFont="1" applyFill="1" applyBorder="1"/>
    <xf numFmtId="4" fontId="14" fillId="0" borderId="15" xfId="0" applyNumberFormat="1" applyFont="1" applyBorder="1" applyAlignment="1">
      <alignment horizontal="right" vertical="center"/>
    </xf>
    <xf numFmtId="3" fontId="14" fillId="3" borderId="10" xfId="1" applyNumberFormat="1" applyFont="1" applyFill="1" applyBorder="1" applyAlignment="1">
      <alignment vertical="center"/>
    </xf>
    <xf numFmtId="165" fontId="3" fillId="0" borderId="2" xfId="1" applyNumberFormat="1" applyFont="1" applyFill="1" applyBorder="1" applyAlignment="1"/>
    <xf numFmtId="0" fontId="13" fillId="0" borderId="10" xfId="0" applyFont="1" applyBorder="1" applyAlignment="1">
      <alignment vertical="center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4" fontId="14" fillId="0" borderId="10" xfId="0" applyNumberFormat="1" applyFont="1" applyBorder="1" applyAlignment="1">
      <alignment horizontal="right" vertical="center"/>
    </xf>
    <xf numFmtId="3" fontId="13" fillId="0" borderId="10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0" fontId="13" fillId="4" borderId="9" xfId="0" applyFont="1" applyFill="1" applyBorder="1" applyAlignment="1">
      <alignment vertical="center"/>
    </xf>
    <xf numFmtId="0" fontId="13" fillId="4" borderId="6" xfId="0" applyFont="1" applyFill="1" applyBorder="1" applyAlignment="1">
      <alignment vertical="center"/>
    </xf>
    <xf numFmtId="3" fontId="13" fillId="4" borderId="6" xfId="0" applyNumberFormat="1" applyFont="1" applyFill="1" applyBorder="1" applyAlignment="1">
      <alignment vertical="center"/>
    </xf>
    <xf numFmtId="3" fontId="13" fillId="4" borderId="9" xfId="0" applyNumberFormat="1" applyFont="1" applyFill="1" applyBorder="1" applyAlignment="1">
      <alignment vertical="center"/>
    </xf>
    <xf numFmtId="165" fontId="13" fillId="4" borderId="9" xfId="1" applyNumberFormat="1" applyFont="1" applyFill="1" applyBorder="1" applyAlignment="1">
      <alignment vertical="center"/>
    </xf>
    <xf numFmtId="165" fontId="13" fillId="4" borderId="6" xfId="1" applyNumberFormat="1" applyFont="1" applyFill="1" applyBorder="1" applyAlignment="1">
      <alignment vertical="center"/>
    </xf>
    <xf numFmtId="0" fontId="14" fillId="0" borderId="18" xfId="0" applyFont="1" applyBorder="1" applyAlignment="1">
      <alignment vertical="center"/>
    </xf>
    <xf numFmtId="165" fontId="14" fillId="0" borderId="19" xfId="1" applyNumberFormat="1" applyFont="1" applyBorder="1" applyAlignment="1">
      <alignment horizontal="right" vertical="center"/>
    </xf>
    <xf numFmtId="4" fontId="14" fillId="0" borderId="19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0" xfId="0" applyNumberFormat="1" applyFont="1" applyBorder="1" applyAlignment="1">
      <alignment horizontal="right" vertical="center"/>
    </xf>
    <xf numFmtId="165" fontId="14" fillId="0" borderId="2" xfId="1" applyNumberFormat="1" applyFont="1" applyBorder="1" applyAlignment="1">
      <alignment vertical="center"/>
    </xf>
    <xf numFmtId="3" fontId="14" fillId="0" borderId="2" xfId="1" applyNumberFormat="1" applyFont="1" applyBorder="1" applyAlignment="1">
      <alignment vertical="center"/>
    </xf>
    <xf numFmtId="3" fontId="14" fillId="0" borderId="5" xfId="1" applyNumberFormat="1" applyFont="1" applyBorder="1" applyAlignment="1">
      <alignment vertical="center"/>
    </xf>
    <xf numFmtId="165" fontId="13" fillId="2" borderId="4" xfId="1" applyNumberFormat="1" applyFont="1" applyFill="1" applyBorder="1" applyAlignment="1">
      <alignment vertical="center"/>
    </xf>
    <xf numFmtId="0" fontId="13" fillId="4" borderId="4" xfId="0" applyFont="1" applyFill="1" applyBorder="1" applyAlignment="1">
      <alignment vertical="center"/>
    </xf>
    <xf numFmtId="0" fontId="13" fillId="4" borderId="3" xfId="0" applyFont="1" applyFill="1" applyBorder="1" applyAlignment="1">
      <alignment vertical="center"/>
    </xf>
    <xf numFmtId="3" fontId="13" fillId="2" borderId="2" xfId="0" applyNumberFormat="1" applyFont="1" applyFill="1" applyBorder="1" applyAlignment="1">
      <alignment vertical="center"/>
    </xf>
    <xf numFmtId="3" fontId="13" fillId="2" borderId="5" xfId="0" applyNumberFormat="1" applyFont="1" applyFill="1" applyBorder="1" applyAlignment="1">
      <alignment vertical="center"/>
    </xf>
    <xf numFmtId="165" fontId="13" fillId="2" borderId="5" xfId="1" applyNumberFormat="1" applyFont="1" applyFill="1" applyBorder="1" applyAlignment="1">
      <alignment vertical="center"/>
    </xf>
    <xf numFmtId="165" fontId="13" fillId="2" borderId="2" xfId="1" applyNumberFormat="1" applyFont="1" applyFill="1" applyBorder="1" applyAlignment="1">
      <alignment vertical="center"/>
    </xf>
    <xf numFmtId="165" fontId="14" fillId="0" borderId="2" xfId="1" applyNumberFormat="1" applyFont="1" applyFill="1" applyBorder="1" applyAlignment="1">
      <alignment vertical="center"/>
    </xf>
    <xf numFmtId="3" fontId="14" fillId="0" borderId="2" xfId="1" applyNumberFormat="1" applyFont="1" applyFill="1" applyBorder="1" applyAlignment="1">
      <alignment vertical="center"/>
    </xf>
    <xf numFmtId="3" fontId="14" fillId="0" borderId="5" xfId="1" applyNumberFormat="1" applyFont="1" applyFill="1" applyBorder="1" applyAlignment="1">
      <alignment vertical="center"/>
    </xf>
    <xf numFmtId="165" fontId="3" fillId="0" borderId="10" xfId="1" applyNumberFormat="1" applyFont="1" applyBorder="1" applyAlignment="1"/>
    <xf numFmtId="0" fontId="14" fillId="0" borderId="0" xfId="0" applyFont="1" applyAlignment="1">
      <alignment vertical="center"/>
    </xf>
    <xf numFmtId="165" fontId="14" fillId="0" borderId="0" xfId="1" applyNumberFormat="1" applyFont="1" applyBorder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165" fontId="14" fillId="0" borderId="0" xfId="1" applyNumberFormat="1" applyFont="1" applyFill="1" applyBorder="1" applyAlignment="1">
      <alignment vertical="center"/>
    </xf>
    <xf numFmtId="3" fontId="14" fillId="0" borderId="0" xfId="1" applyNumberFormat="1" applyFont="1" applyFill="1" applyBorder="1" applyAlignment="1">
      <alignment vertical="center"/>
    </xf>
    <xf numFmtId="165" fontId="3" fillId="0" borderId="0" xfId="1" applyNumberFormat="1" applyFont="1" applyBorder="1" applyAlignment="1"/>
    <xf numFmtId="165" fontId="3" fillId="0" borderId="0" xfId="1" applyNumberFormat="1" applyFont="1" applyAlignment="1"/>
    <xf numFmtId="0" fontId="14" fillId="0" borderId="11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3" fillId="10" borderId="0" xfId="0" applyFont="1" applyFill="1"/>
    <xf numFmtId="165" fontId="3" fillId="10" borderId="0" xfId="1" applyNumberFormat="1" applyFont="1" applyFill="1" applyAlignment="1"/>
    <xf numFmtId="0" fontId="5" fillId="8" borderId="25" xfId="0" applyFont="1" applyFill="1" applyBorder="1"/>
    <xf numFmtId="0" fontId="5" fillId="9" borderId="21" xfId="0" applyFont="1" applyFill="1" applyBorder="1"/>
    <xf numFmtId="165" fontId="5" fillId="9" borderId="22" xfId="1" applyNumberFormat="1" applyFont="1" applyFill="1" applyBorder="1" applyAlignment="1"/>
    <xf numFmtId="0" fontId="5" fillId="9" borderId="22" xfId="0" applyFont="1" applyFill="1" applyBorder="1"/>
    <xf numFmtId="0" fontId="5" fillId="9" borderId="23" xfId="0" applyFont="1" applyFill="1" applyBorder="1"/>
    <xf numFmtId="0" fontId="5" fillId="9" borderId="13" xfId="0" applyFont="1" applyFill="1" applyBorder="1"/>
    <xf numFmtId="0" fontId="5" fillId="7" borderId="29" xfId="0" applyFont="1" applyFill="1" applyBorder="1"/>
    <xf numFmtId="0" fontId="11" fillId="7" borderId="1" xfId="0" applyFont="1" applyFill="1" applyBorder="1"/>
    <xf numFmtId="165" fontId="3" fillId="0" borderId="24" xfId="1" applyNumberFormat="1" applyFont="1" applyBorder="1" applyAlignment="1"/>
    <xf numFmtId="165" fontId="3" fillId="0" borderId="1" xfId="1" applyNumberFormat="1" applyFont="1" applyBorder="1" applyAlignment="1"/>
    <xf numFmtId="165" fontId="3" fillId="0" borderId="1" xfId="1" applyNumberFormat="1" applyFont="1" applyFill="1" applyBorder="1" applyAlignment="1"/>
    <xf numFmtId="165" fontId="3" fillId="0" borderId="25" xfId="1" applyNumberFormat="1" applyFont="1" applyFill="1" applyBorder="1" applyAlignment="1"/>
    <xf numFmtId="165" fontId="3" fillId="0" borderId="14" xfId="1" applyNumberFormat="1" applyFont="1" applyFill="1" applyBorder="1" applyAlignment="1"/>
    <xf numFmtId="165" fontId="10" fillId="0" borderId="1" xfId="1" applyNumberFormat="1" applyFont="1" applyFill="1" applyBorder="1" applyAlignment="1"/>
    <xf numFmtId="165" fontId="3" fillId="0" borderId="25" xfId="1" applyNumberFormat="1" applyFont="1" applyBorder="1" applyAlignment="1"/>
    <xf numFmtId="165" fontId="3" fillId="0" borderId="24" xfId="1" applyNumberFormat="1" applyFont="1" applyFill="1" applyBorder="1" applyAlignment="1"/>
    <xf numFmtId="0" fontId="3" fillId="0" borderId="14" xfId="0" applyFont="1" applyBorder="1"/>
    <xf numFmtId="165" fontId="3" fillId="0" borderId="30" xfId="1" applyNumberFormat="1" applyFont="1" applyFill="1" applyBorder="1" applyAlignment="1"/>
    <xf numFmtId="0" fontId="15" fillId="0" borderId="25" xfId="0" applyFont="1" applyBorder="1" applyAlignment="1">
      <alignment vertical="center"/>
    </xf>
    <xf numFmtId="165" fontId="5" fillId="0" borderId="1" xfId="1" applyNumberFormat="1" applyFont="1" applyFill="1" applyBorder="1" applyAlignment="1"/>
    <xf numFmtId="165" fontId="5" fillId="0" borderId="25" xfId="1" applyNumberFormat="1" applyFont="1" applyFill="1" applyBorder="1" applyAlignment="1"/>
    <xf numFmtId="165" fontId="3" fillId="0" borderId="26" xfId="1" applyNumberFormat="1" applyFont="1" applyBorder="1" applyAlignment="1"/>
    <xf numFmtId="165" fontId="3" fillId="0" borderId="27" xfId="1" applyNumberFormat="1" applyFont="1" applyBorder="1" applyAlignment="1"/>
    <xf numFmtId="4" fontId="3" fillId="0" borderId="27" xfId="0" applyNumberFormat="1" applyFont="1" applyBorder="1"/>
    <xf numFmtId="165" fontId="3" fillId="0" borderId="27" xfId="0" applyNumberFormat="1" applyFont="1" applyBorder="1"/>
    <xf numFmtId="165" fontId="3" fillId="0" borderId="28" xfId="1" applyNumberFormat="1" applyFont="1" applyBorder="1" applyAlignment="1"/>
    <xf numFmtId="165" fontId="3" fillId="0" borderId="15" xfId="1" applyNumberFormat="1" applyFont="1" applyFill="1" applyBorder="1" applyAlignment="1"/>
    <xf numFmtId="0" fontId="9" fillId="0" borderId="0" xfId="0" applyFont="1"/>
    <xf numFmtId="0" fontId="16" fillId="0" borderId="25" xfId="0" applyFont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3" fillId="4" borderId="9" xfId="0" applyFont="1" applyFill="1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166" fontId="11" fillId="0" borderId="29" xfId="0" applyNumberFormat="1" applyFont="1" applyBorder="1"/>
  </cellXfs>
  <cellStyles count="10">
    <cellStyle name="Comma" xfId="1" builtinId="3"/>
    <cellStyle name="Comma [0] 2" xfId="6" xr:uid="{4C09C7DD-53BE-4129-BD9E-0A7FB36F1C50}"/>
    <cellStyle name="Comma [0] 2 2" xfId="9" xr:uid="{BE6B1D5C-F8EB-42A9-983E-6EBC10174688}"/>
    <cellStyle name="Comma 2" xfId="2" xr:uid="{00000000-0005-0000-0000-000001000000}"/>
    <cellStyle name="Comma 3" xfId="3" xr:uid="{5CFE291A-B3A1-4C5B-B95F-E0E69B248215}"/>
    <cellStyle name="Comma 4" xfId="8" xr:uid="{E85EAA99-08DF-43B4-B0A4-3A998BF73755}"/>
    <cellStyle name="Normal" xfId="0" builtinId="0"/>
    <cellStyle name="Normal 10" xfId="4" xr:uid="{B9794C89-A2B2-4D92-A671-3D3C912F93D2}"/>
    <cellStyle name="Normal 2" xfId="5" xr:uid="{CD507F0B-7EA5-49F8-9A78-F91CC65D8BF9}"/>
    <cellStyle name="Normal 4 4" xfId="7" xr:uid="{3FD1E97C-F8DA-4BC4-A2CB-E54B3D7AA1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Q75"/>
  <sheetViews>
    <sheetView tabSelected="1" zoomScale="90" zoomScaleNormal="90" workbookViewId="0">
      <pane xSplit="1" topLeftCell="AK1" activePane="topRight" state="frozen"/>
      <selection activeCell="A7" sqref="A7"/>
      <selection pane="topRight" activeCell="X47" sqref="X47"/>
    </sheetView>
  </sheetViews>
  <sheetFormatPr defaultColWidth="26.6640625" defaultRowHeight="15.6" x14ac:dyDescent="0.3"/>
  <cols>
    <col min="1" max="1" width="36" style="1" customWidth="1"/>
    <col min="2" max="2" width="26.6640625" style="76"/>
    <col min="3" max="22" width="26.6640625" style="1"/>
    <col min="23" max="23" width="24.5546875" style="1" customWidth="1"/>
    <col min="24" max="24" width="23.44140625" style="1" customWidth="1"/>
    <col min="25" max="25" width="21.33203125" style="1" customWidth="1"/>
    <col min="26" max="39" width="26.6640625" style="1"/>
    <col min="40" max="40" width="24.6640625" style="1" customWidth="1"/>
    <col min="41" max="16384" width="26.6640625" style="1"/>
  </cols>
  <sheetData>
    <row r="2" spans="1:35" ht="16.2" thickBot="1" x14ac:dyDescent="0.35">
      <c r="B2" s="7"/>
    </row>
    <row r="3" spans="1:35" ht="16.2" thickBot="1" x14ac:dyDescent="0.35">
      <c r="A3" s="10" t="s">
        <v>12</v>
      </c>
      <c r="B3" s="11">
        <v>44105</v>
      </c>
      <c r="C3" s="11">
        <v>44136</v>
      </c>
      <c r="D3" s="12">
        <v>44166</v>
      </c>
      <c r="E3" s="12">
        <v>44197</v>
      </c>
      <c r="F3" s="13">
        <v>44228</v>
      </c>
      <c r="G3" s="14">
        <v>44256</v>
      </c>
      <c r="H3" s="14">
        <v>44287</v>
      </c>
      <c r="I3" s="14">
        <v>44317</v>
      </c>
      <c r="J3" s="14">
        <v>44348</v>
      </c>
      <c r="K3" s="14">
        <v>44378</v>
      </c>
      <c r="L3" s="14">
        <v>44409</v>
      </c>
      <c r="M3" s="14">
        <v>44440</v>
      </c>
      <c r="N3" s="14">
        <v>44470</v>
      </c>
      <c r="O3" s="14">
        <v>44501</v>
      </c>
      <c r="P3" s="15">
        <v>44531</v>
      </c>
      <c r="Q3" s="16">
        <v>44562</v>
      </c>
      <c r="R3" s="16">
        <v>44593</v>
      </c>
      <c r="S3" s="16">
        <v>44621</v>
      </c>
      <c r="T3" s="16">
        <v>44652</v>
      </c>
      <c r="U3" s="16">
        <v>44682</v>
      </c>
      <c r="V3" s="16">
        <v>44713</v>
      </c>
      <c r="W3" s="16">
        <v>44743</v>
      </c>
      <c r="X3" s="16">
        <v>44774</v>
      </c>
      <c r="Y3" s="16">
        <v>44805</v>
      </c>
      <c r="Z3" s="16">
        <v>44835</v>
      </c>
      <c r="AA3" s="16">
        <v>44866</v>
      </c>
      <c r="AB3" s="16">
        <v>44896</v>
      </c>
    </row>
    <row r="4" spans="1:35" ht="16.2" thickBot="1" x14ac:dyDescent="0.35">
      <c r="A4" s="111" t="s">
        <v>13</v>
      </c>
      <c r="B4" s="112"/>
      <c r="C4" s="112"/>
      <c r="D4" s="112"/>
      <c r="E4" s="113"/>
      <c r="F4" s="19"/>
      <c r="G4" s="20"/>
      <c r="H4" s="21"/>
      <c r="I4" s="10"/>
      <c r="J4" s="10"/>
      <c r="K4" s="10"/>
      <c r="L4" s="10"/>
      <c r="M4" s="10"/>
      <c r="N4" s="10"/>
      <c r="O4" s="10"/>
      <c r="P4" s="17"/>
      <c r="Q4" s="17"/>
      <c r="R4" s="17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35" ht="16.2" thickBot="1" x14ac:dyDescent="0.35">
      <c r="A5" s="22" t="s">
        <v>3</v>
      </c>
      <c r="B5" s="23">
        <v>82268984153.070007</v>
      </c>
      <c r="C5" s="24">
        <v>83401559159.259995</v>
      </c>
      <c r="D5" s="24">
        <v>98472029088.240005</v>
      </c>
      <c r="E5" s="25">
        <v>236470084931.13</v>
      </c>
      <c r="F5" s="26">
        <v>271878472464</v>
      </c>
      <c r="G5" s="27">
        <v>94054520276.39682</v>
      </c>
      <c r="H5" s="24">
        <v>87942727429.522903</v>
      </c>
      <c r="I5" s="28">
        <v>89517359377.346191</v>
      </c>
      <c r="J5" s="28">
        <v>77105421739.505997</v>
      </c>
      <c r="K5" s="29">
        <v>90239186135.037506</v>
      </c>
      <c r="L5" s="29">
        <v>108796715402.9518</v>
      </c>
      <c r="M5" s="29">
        <v>112260753503.1012</v>
      </c>
      <c r="N5" s="29">
        <v>139126537389.10999</v>
      </c>
      <c r="O5" s="29">
        <v>113646363982.73</v>
      </c>
      <c r="P5" s="30">
        <v>114999725635.3553</v>
      </c>
      <c r="Q5" s="31">
        <v>91399389805.579895</v>
      </c>
      <c r="R5" s="31">
        <v>89049942998.434509</v>
      </c>
      <c r="S5" s="31">
        <v>75660010517.275345</v>
      </c>
      <c r="T5" s="31">
        <v>103615652934.67035</v>
      </c>
      <c r="U5" s="31">
        <v>110109191790.879</v>
      </c>
      <c r="V5" s="31">
        <v>107908192468.1087</v>
      </c>
      <c r="W5" s="31">
        <v>119882164165.18658</v>
      </c>
      <c r="X5" s="31">
        <v>125250530912.98212</v>
      </c>
      <c r="Y5" s="31">
        <v>120251347375.19351</v>
      </c>
      <c r="Z5" s="31">
        <v>121307945436.73999</v>
      </c>
      <c r="AA5" s="31">
        <v>135240627464.81531</v>
      </c>
      <c r="AB5" s="31">
        <v>131514860645.5679</v>
      </c>
    </row>
    <row r="6" spans="1:35" ht="16.2" thickBot="1" x14ac:dyDescent="0.35">
      <c r="A6" s="22" t="s">
        <v>4</v>
      </c>
      <c r="B6" s="23">
        <v>363346</v>
      </c>
      <c r="C6" s="24">
        <v>439741</v>
      </c>
      <c r="D6" s="24">
        <v>446873</v>
      </c>
      <c r="E6" s="24">
        <v>395557</v>
      </c>
      <c r="F6" s="32">
        <v>382373</v>
      </c>
      <c r="G6" s="33">
        <v>444072</v>
      </c>
      <c r="H6" s="24">
        <v>416642</v>
      </c>
      <c r="I6" s="28">
        <v>456253</v>
      </c>
      <c r="J6" s="28">
        <v>380979</v>
      </c>
      <c r="K6" s="29">
        <v>379681</v>
      </c>
      <c r="L6" s="29">
        <v>487081</v>
      </c>
      <c r="M6" s="29">
        <v>513786</v>
      </c>
      <c r="N6" s="29">
        <v>528563</v>
      </c>
      <c r="O6" s="29">
        <v>536160</v>
      </c>
      <c r="P6" s="30">
        <v>543372</v>
      </c>
      <c r="Q6" s="34">
        <v>482656</v>
      </c>
      <c r="R6" s="31">
        <v>471079</v>
      </c>
      <c r="S6" s="31">
        <v>485452</v>
      </c>
      <c r="T6" s="31">
        <v>513151</v>
      </c>
      <c r="U6" s="31">
        <v>578404</v>
      </c>
      <c r="V6" s="31">
        <v>552846</v>
      </c>
      <c r="W6" s="31">
        <v>611235</v>
      </c>
      <c r="X6" s="31">
        <v>631946</v>
      </c>
      <c r="Y6" s="31">
        <v>643884</v>
      </c>
      <c r="Z6" s="31">
        <v>667462</v>
      </c>
      <c r="AA6" s="31">
        <v>686276</v>
      </c>
      <c r="AB6" s="31">
        <v>708541</v>
      </c>
    </row>
    <row r="7" spans="1:35" ht="16.2" thickBot="1" x14ac:dyDescent="0.35">
      <c r="A7" s="22" t="s">
        <v>5</v>
      </c>
      <c r="B7" s="23">
        <v>2485732</v>
      </c>
      <c r="C7" s="24">
        <v>2674792</v>
      </c>
      <c r="D7" s="24">
        <v>2596062</v>
      </c>
      <c r="E7" s="24">
        <v>2552109</v>
      </c>
      <c r="F7" s="32">
        <v>2605828</v>
      </c>
      <c r="G7" s="35">
        <v>2591328</v>
      </c>
      <c r="H7" s="24">
        <v>2652078</v>
      </c>
      <c r="I7" s="28">
        <v>2717985</v>
      </c>
      <c r="J7" s="28">
        <v>2573361</v>
      </c>
      <c r="K7" s="29">
        <v>2781523</v>
      </c>
      <c r="L7" s="29">
        <v>2846937</v>
      </c>
      <c r="M7" s="36">
        <v>2714943</v>
      </c>
      <c r="N7" s="29">
        <v>2777928</v>
      </c>
      <c r="O7" s="29">
        <v>2896912</v>
      </c>
      <c r="P7" s="30">
        <v>2932554</v>
      </c>
      <c r="Q7" s="34">
        <v>2982520</v>
      </c>
      <c r="R7" s="31">
        <v>2998484</v>
      </c>
      <c r="S7" s="31">
        <v>2913272</v>
      </c>
      <c r="T7" s="31">
        <v>3321483</v>
      </c>
      <c r="U7" s="31">
        <v>3318016</v>
      </c>
      <c r="V7" s="31">
        <v>3436180</v>
      </c>
      <c r="W7" s="31">
        <v>3143254</v>
      </c>
      <c r="X7" s="31">
        <v>3458961</v>
      </c>
      <c r="Y7" s="37">
        <v>3439648</v>
      </c>
      <c r="Z7" s="37">
        <v>3562424</v>
      </c>
      <c r="AA7" s="37">
        <v>3584568</v>
      </c>
      <c r="AB7" s="37">
        <v>3142060</v>
      </c>
    </row>
    <row r="8" spans="1:35" ht="16.2" thickBot="1" x14ac:dyDescent="0.35">
      <c r="A8" s="38"/>
      <c r="B8" s="23"/>
      <c r="C8" s="39"/>
      <c r="D8" s="39"/>
      <c r="E8" s="39"/>
      <c r="F8" s="40"/>
      <c r="G8" s="41"/>
      <c r="H8" s="24"/>
      <c r="I8" s="38"/>
      <c r="J8" s="38"/>
      <c r="K8" s="42"/>
      <c r="L8" s="42"/>
      <c r="M8" s="42"/>
      <c r="N8" s="42"/>
      <c r="O8" s="42"/>
      <c r="P8" s="43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35" ht="16.2" thickBot="1" x14ac:dyDescent="0.35">
      <c r="A9" s="114" t="s">
        <v>14</v>
      </c>
      <c r="B9" s="115"/>
      <c r="C9" s="115"/>
      <c r="D9" s="115"/>
      <c r="E9" s="115"/>
      <c r="F9" s="115"/>
      <c r="G9" s="115"/>
      <c r="H9" s="116"/>
      <c r="I9" s="45"/>
      <c r="J9" s="45"/>
      <c r="K9" s="46"/>
      <c r="L9" s="46"/>
      <c r="M9" s="46"/>
      <c r="N9" s="46"/>
      <c r="O9" s="46"/>
      <c r="P9" s="47"/>
      <c r="Q9" s="48"/>
      <c r="R9" s="48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35" ht="16.2" thickBot="1" x14ac:dyDescent="0.35">
      <c r="A10" s="50" t="s">
        <v>6</v>
      </c>
      <c r="B10" s="51">
        <v>3435723340.8699999</v>
      </c>
      <c r="C10" s="52">
        <v>3273401444</v>
      </c>
      <c r="D10" s="52">
        <v>3689980694</v>
      </c>
      <c r="E10" s="52">
        <v>3085236545</v>
      </c>
      <c r="F10" s="53">
        <v>3108717117</v>
      </c>
      <c r="G10" s="52">
        <v>3804588209</v>
      </c>
      <c r="H10" s="54">
        <v>3737426991</v>
      </c>
      <c r="I10" s="55">
        <v>4301449343</v>
      </c>
      <c r="J10" s="55">
        <v>3791906442</v>
      </c>
      <c r="K10" s="56">
        <v>3845651283</v>
      </c>
      <c r="L10" s="56">
        <v>4572599284</v>
      </c>
      <c r="M10" s="56">
        <v>5345853904</v>
      </c>
      <c r="N10" s="56">
        <v>5438545000</v>
      </c>
      <c r="O10" s="56">
        <v>5426500181.4797277</v>
      </c>
      <c r="P10" s="57">
        <v>5850773073</v>
      </c>
      <c r="Q10" s="31">
        <v>5537844847</v>
      </c>
      <c r="R10" s="31">
        <v>5303134523</v>
      </c>
      <c r="S10" s="31">
        <v>6526383074</v>
      </c>
      <c r="T10" s="31">
        <v>5986528823</v>
      </c>
      <c r="U10" s="31">
        <v>6168615180</v>
      </c>
      <c r="V10" s="31">
        <v>6404111466</v>
      </c>
      <c r="W10" s="31">
        <v>7124644756</v>
      </c>
      <c r="X10" s="31">
        <v>7058578873</v>
      </c>
      <c r="Y10" s="31">
        <v>5537829456</v>
      </c>
      <c r="Z10" s="31">
        <v>7420903459</v>
      </c>
      <c r="AA10" s="31">
        <v>7401427978</v>
      </c>
      <c r="AB10" s="31">
        <v>11421095005</v>
      </c>
    </row>
    <row r="11" spans="1:35" ht="16.2" thickBot="1" x14ac:dyDescent="0.35">
      <c r="A11" s="22" t="s">
        <v>7</v>
      </c>
      <c r="B11" s="23">
        <v>13652</v>
      </c>
      <c r="C11" s="24">
        <v>13354</v>
      </c>
      <c r="D11" s="24">
        <v>14262</v>
      </c>
      <c r="E11" s="24">
        <v>12270</v>
      </c>
      <c r="F11" s="32">
        <v>13991</v>
      </c>
      <c r="G11" s="41">
        <v>16801</v>
      </c>
      <c r="H11" s="24">
        <v>16420</v>
      </c>
      <c r="I11" s="28">
        <v>16547</v>
      </c>
      <c r="J11" s="28">
        <v>14153</v>
      </c>
      <c r="K11" s="29">
        <v>13896</v>
      </c>
      <c r="L11" s="29">
        <v>16192</v>
      </c>
      <c r="M11" s="29">
        <v>17425</v>
      </c>
      <c r="N11" s="29">
        <v>17226</v>
      </c>
      <c r="O11" s="29">
        <v>17930</v>
      </c>
      <c r="P11" s="30">
        <v>23589</v>
      </c>
      <c r="Q11" s="31">
        <v>25620</v>
      </c>
      <c r="R11" s="31">
        <v>23642</v>
      </c>
      <c r="S11" s="31">
        <v>28268</v>
      </c>
      <c r="T11" s="31">
        <v>26655</v>
      </c>
      <c r="U11" s="31">
        <v>28301</v>
      </c>
      <c r="V11" s="31">
        <v>27073</v>
      </c>
      <c r="W11" s="31">
        <v>27480</v>
      </c>
      <c r="X11" s="31">
        <v>28403</v>
      </c>
      <c r="Y11" s="31">
        <v>22379</v>
      </c>
      <c r="Z11" s="31">
        <v>27743</v>
      </c>
      <c r="AA11" s="31">
        <v>23331</v>
      </c>
      <c r="AB11" s="31">
        <v>32019</v>
      </c>
    </row>
    <row r="12" spans="1:35" ht="16.2" thickBot="1" x14ac:dyDescent="0.35">
      <c r="A12" s="22" t="s">
        <v>8</v>
      </c>
      <c r="B12" s="23">
        <v>10192</v>
      </c>
      <c r="C12" s="24">
        <v>10279</v>
      </c>
      <c r="D12" s="24">
        <v>10281</v>
      </c>
      <c r="E12" s="24">
        <v>10334</v>
      </c>
      <c r="F12" s="32">
        <v>10348</v>
      </c>
      <c r="G12" s="41">
        <v>10481</v>
      </c>
      <c r="H12" s="24">
        <v>10574</v>
      </c>
      <c r="I12" s="28">
        <v>10678</v>
      </c>
      <c r="J12" s="28">
        <v>10719</v>
      </c>
      <c r="K12" s="29">
        <v>10693</v>
      </c>
      <c r="L12" s="29">
        <v>10783</v>
      </c>
      <c r="M12" s="29">
        <v>10930</v>
      </c>
      <c r="N12" s="29">
        <v>11075</v>
      </c>
      <c r="O12" s="29">
        <v>11215</v>
      </c>
      <c r="P12" s="30">
        <v>11310</v>
      </c>
      <c r="Q12" s="31">
        <v>11403</v>
      </c>
      <c r="R12" s="31">
        <v>9173</v>
      </c>
      <c r="S12" s="31">
        <v>9183</v>
      </c>
      <c r="T12" s="31">
        <v>9220</v>
      </c>
      <c r="U12" s="31">
        <v>9220</v>
      </c>
      <c r="V12" s="31">
        <v>9281</v>
      </c>
      <c r="W12" s="31">
        <v>9320</v>
      </c>
      <c r="X12" s="31">
        <v>9363</v>
      </c>
      <c r="Y12" s="31">
        <v>9324</v>
      </c>
      <c r="Z12" s="31">
        <v>9532</v>
      </c>
      <c r="AA12" s="31">
        <v>9618</v>
      </c>
      <c r="AB12" s="31">
        <v>9940</v>
      </c>
      <c r="AI12" s="8"/>
    </row>
    <row r="13" spans="1:35" ht="16.2" thickBot="1" x14ac:dyDescent="0.35">
      <c r="A13" s="38"/>
      <c r="B13" s="23"/>
      <c r="C13" s="39"/>
      <c r="D13" s="39"/>
      <c r="E13" s="39"/>
      <c r="F13" s="40"/>
      <c r="G13" s="41"/>
      <c r="H13" s="24"/>
      <c r="I13" s="38"/>
      <c r="J13" s="38"/>
      <c r="K13" s="42"/>
      <c r="L13" s="42"/>
      <c r="M13" s="42"/>
      <c r="N13" s="42"/>
      <c r="O13" s="42"/>
      <c r="P13" s="43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1:35" ht="16.2" thickBot="1" x14ac:dyDescent="0.35">
      <c r="A14" s="17" t="s">
        <v>15</v>
      </c>
      <c r="B14" s="58"/>
      <c r="C14" s="18"/>
      <c r="D14" s="18"/>
      <c r="E14" s="112"/>
      <c r="F14" s="112"/>
      <c r="G14" s="59"/>
      <c r="H14" s="60"/>
      <c r="I14" s="10"/>
      <c r="J14" s="10"/>
      <c r="K14" s="61"/>
      <c r="L14" s="61"/>
      <c r="M14" s="61"/>
      <c r="N14" s="61"/>
      <c r="O14" s="61"/>
      <c r="P14" s="62"/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4"/>
      <c r="AB14" s="64"/>
    </row>
    <row r="15" spans="1:35" ht="16.2" thickBot="1" x14ac:dyDescent="0.35">
      <c r="A15" s="22" t="s">
        <v>9</v>
      </c>
      <c r="B15" s="23">
        <v>57662932247.599998</v>
      </c>
      <c r="C15" s="24">
        <v>60310932995</v>
      </c>
      <c r="D15" s="24">
        <v>72033078946.75</v>
      </c>
      <c r="E15" s="24">
        <v>100287684151.49001</v>
      </c>
      <c r="F15" s="32">
        <v>84072260299</v>
      </c>
      <c r="G15" s="41">
        <v>98447835362.880722</v>
      </c>
      <c r="H15" s="24">
        <v>76776971381.369995</v>
      </c>
      <c r="I15" s="28">
        <v>77901044500.869995</v>
      </c>
      <c r="J15" s="28">
        <v>62238448038.900002</v>
      </c>
      <c r="K15" s="29">
        <v>42818052355.82</v>
      </c>
      <c r="L15" s="29">
        <v>51641495587.959999</v>
      </c>
      <c r="M15" s="29">
        <v>50889725308.07</v>
      </c>
      <c r="N15" s="29">
        <v>50689131442.150002</v>
      </c>
      <c r="O15" s="29">
        <v>51608528807.379997</v>
      </c>
      <c r="P15" s="30">
        <v>67383204019.960007</v>
      </c>
      <c r="Q15" s="31">
        <v>60056498514.520004</v>
      </c>
      <c r="R15" s="31">
        <v>59760491592.239998</v>
      </c>
      <c r="S15" s="31">
        <v>59817628357</v>
      </c>
      <c r="T15" s="31">
        <v>67924258342.720001</v>
      </c>
      <c r="U15" s="31">
        <v>72238201336.600006</v>
      </c>
      <c r="V15" s="31">
        <v>72259397926.139999</v>
      </c>
      <c r="W15" s="31">
        <v>90185700157.020004</v>
      </c>
      <c r="X15" s="31">
        <v>90553319106.110001</v>
      </c>
      <c r="Y15" s="31">
        <v>68128469840.419998</v>
      </c>
      <c r="Z15" s="31">
        <v>68545532061</v>
      </c>
      <c r="AA15" s="31">
        <v>72603784379.410004</v>
      </c>
      <c r="AB15" s="31">
        <v>91698572199.149994</v>
      </c>
    </row>
    <row r="16" spans="1:35" ht="16.2" thickBot="1" x14ac:dyDescent="0.35">
      <c r="A16" s="22" t="s">
        <v>10</v>
      </c>
      <c r="B16" s="23">
        <v>285576</v>
      </c>
      <c r="C16" s="24">
        <v>280737</v>
      </c>
      <c r="D16" s="24">
        <v>323523</v>
      </c>
      <c r="E16" s="24">
        <v>259742</v>
      </c>
      <c r="F16" s="32">
        <v>278809</v>
      </c>
      <c r="G16" s="41">
        <v>311304</v>
      </c>
      <c r="H16" s="24">
        <v>338548</v>
      </c>
      <c r="I16" s="65">
        <v>318217</v>
      </c>
      <c r="J16" s="65">
        <v>298223</v>
      </c>
      <c r="K16" s="66">
        <v>228411</v>
      </c>
      <c r="L16" s="66">
        <v>287449</v>
      </c>
      <c r="M16" s="66">
        <v>293101</v>
      </c>
      <c r="N16" s="66">
        <v>296999</v>
      </c>
      <c r="O16" s="66">
        <v>296239</v>
      </c>
      <c r="P16" s="67">
        <v>352616</v>
      </c>
      <c r="Q16" s="68">
        <v>329212</v>
      </c>
      <c r="R16" s="68">
        <v>292592</v>
      </c>
      <c r="S16" s="68">
        <v>317439</v>
      </c>
      <c r="T16" s="68">
        <v>369064</v>
      </c>
      <c r="U16" s="68">
        <v>439512</v>
      </c>
      <c r="V16" s="68">
        <v>429199</v>
      </c>
      <c r="W16" s="68">
        <v>465383</v>
      </c>
      <c r="X16" s="68">
        <v>422855</v>
      </c>
      <c r="Y16" s="68">
        <v>396768</v>
      </c>
      <c r="Z16" s="68">
        <v>420154</v>
      </c>
      <c r="AA16" s="68">
        <v>412190</v>
      </c>
      <c r="AB16" s="68">
        <v>469534</v>
      </c>
    </row>
    <row r="17" spans="1:43" x14ac:dyDescent="0.3">
      <c r="A17" s="69"/>
      <c r="B17" s="70"/>
      <c r="C17" s="71"/>
      <c r="D17" s="71"/>
      <c r="E17" s="71"/>
      <c r="F17" s="72"/>
      <c r="G17" s="71"/>
      <c r="H17" s="71"/>
      <c r="I17" s="73"/>
      <c r="J17" s="73"/>
      <c r="K17" s="74"/>
      <c r="L17" s="74"/>
      <c r="M17" s="74"/>
      <c r="N17" s="74"/>
      <c r="O17" s="74"/>
      <c r="P17" s="74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</row>
    <row r="18" spans="1:43" ht="16.2" thickBot="1" x14ac:dyDescent="0.35"/>
    <row r="19" spans="1:43" ht="16.2" thickBot="1" x14ac:dyDescent="0.35">
      <c r="A19" s="17" t="s">
        <v>12</v>
      </c>
      <c r="B19" s="16">
        <v>44927</v>
      </c>
      <c r="C19" s="16">
        <v>44958</v>
      </c>
      <c r="D19" s="16">
        <v>44986</v>
      </c>
      <c r="E19" s="16">
        <v>45017</v>
      </c>
      <c r="F19" s="16">
        <v>45047</v>
      </c>
      <c r="G19" s="16">
        <v>45078</v>
      </c>
      <c r="H19" s="16">
        <v>45108</v>
      </c>
      <c r="I19" s="16">
        <v>45139</v>
      </c>
      <c r="J19" s="16">
        <v>45170</v>
      </c>
      <c r="K19" s="16">
        <v>45200</v>
      </c>
      <c r="L19" s="16">
        <v>45231</v>
      </c>
      <c r="M19" s="16">
        <v>45261</v>
      </c>
      <c r="N19" s="16">
        <v>45292</v>
      </c>
      <c r="O19" s="16">
        <v>45323</v>
      </c>
      <c r="P19" s="16">
        <v>45352</v>
      </c>
      <c r="Q19" s="16">
        <v>45383</v>
      </c>
      <c r="R19" s="16">
        <v>45413</v>
      </c>
      <c r="S19" s="16">
        <v>45444</v>
      </c>
      <c r="T19" s="16">
        <v>45474</v>
      </c>
      <c r="U19" s="16">
        <v>45505</v>
      </c>
      <c r="V19" s="16">
        <v>45536</v>
      </c>
      <c r="W19" s="16">
        <v>45566</v>
      </c>
      <c r="X19" s="16">
        <v>45597</v>
      </c>
      <c r="Y19" s="16">
        <v>45627</v>
      </c>
      <c r="Z19" s="16">
        <v>45658</v>
      </c>
      <c r="AA19" s="16">
        <v>45689</v>
      </c>
      <c r="AB19" s="16">
        <v>45717</v>
      </c>
      <c r="AC19" s="16">
        <v>45748</v>
      </c>
      <c r="AD19" s="16">
        <v>45778</v>
      </c>
      <c r="AE19" s="16">
        <v>45809</v>
      </c>
      <c r="AF19" s="16">
        <v>45839</v>
      </c>
      <c r="AG19" s="16">
        <v>45870</v>
      </c>
      <c r="AH19" s="16">
        <v>45901</v>
      </c>
      <c r="AI19" s="16">
        <v>45931</v>
      </c>
      <c r="AJ19" s="16">
        <v>45962</v>
      </c>
      <c r="AK19" s="16">
        <v>45992</v>
      </c>
      <c r="AL19" s="16">
        <v>46023</v>
      </c>
      <c r="AM19" s="16">
        <v>46054</v>
      </c>
      <c r="AN19" s="16">
        <v>46082</v>
      </c>
      <c r="AO19" s="16">
        <v>46113</v>
      </c>
      <c r="AP19" s="16">
        <v>46143</v>
      </c>
      <c r="AQ19" s="16">
        <v>46174</v>
      </c>
    </row>
    <row r="20" spans="1:43" ht="16.2" thickBot="1" x14ac:dyDescent="0.35">
      <c r="A20" s="17" t="s">
        <v>13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6.2" thickBot="1" x14ac:dyDescent="0.35">
      <c r="A21" s="77" t="s">
        <v>3</v>
      </c>
      <c r="B21" s="31">
        <v>148033811748.98181</v>
      </c>
      <c r="C21" s="31">
        <v>194543135402.19391</v>
      </c>
      <c r="D21" s="31">
        <v>152178410178.83411</v>
      </c>
      <c r="E21" s="31">
        <v>146490201429.83594</v>
      </c>
      <c r="F21" s="31">
        <v>158529803790.80756</v>
      </c>
      <c r="G21" s="31">
        <v>162663879945.6907</v>
      </c>
      <c r="H21" s="31">
        <v>168336699186.759</v>
      </c>
      <c r="I21" s="31">
        <v>183620404811.53699</v>
      </c>
      <c r="J21" s="31">
        <v>180924202721.21539</v>
      </c>
      <c r="K21" s="31">
        <v>172642558409.26471</v>
      </c>
      <c r="L21" s="31">
        <v>186523530056.64331</v>
      </c>
      <c r="M21" s="31">
        <v>221956113761.18872</v>
      </c>
      <c r="N21" s="31">
        <v>180133110182.07269</v>
      </c>
      <c r="O21" s="31">
        <v>181225839073.9975</v>
      </c>
      <c r="P21" s="31">
        <v>195080050532.32751</v>
      </c>
      <c r="Q21" s="31">
        <v>191254046104.3103</v>
      </c>
      <c r="R21" s="31">
        <v>186131382623.55017</v>
      </c>
      <c r="S21" s="31">
        <v>184153345012.29568</v>
      </c>
      <c r="T21" s="31">
        <v>208580654069.36441</v>
      </c>
      <c r="U21" s="31">
        <v>214583945123.28372</v>
      </c>
      <c r="V21" s="31">
        <v>205619752479.6062</v>
      </c>
      <c r="W21" s="31">
        <v>205494696038.22449</v>
      </c>
      <c r="X21" s="31">
        <v>195446074505.401</v>
      </c>
      <c r="Y21" s="31">
        <v>225277673178.20938</v>
      </c>
      <c r="Z21" s="31">
        <v>190841067054.00159</v>
      </c>
      <c r="AA21" s="31">
        <v>176824115325.31149</v>
      </c>
      <c r="AB21" s="31">
        <v>209763044285.60632</v>
      </c>
      <c r="AC21" s="31">
        <v>199871788923.97711</v>
      </c>
      <c r="AD21" s="31">
        <v>221198071783.63708</v>
      </c>
      <c r="AE21" s="31">
        <v>202868145341.17621</v>
      </c>
      <c r="AF21" s="31">
        <v>220124123846.7933</v>
      </c>
      <c r="AG21" s="31">
        <v>219655669885.5</v>
      </c>
      <c r="AH21" s="31">
        <v>215209008655.521</v>
      </c>
      <c r="AI21" s="31">
        <v>226088671605</v>
      </c>
      <c r="AJ21" s="31">
        <v>237343237461.09201</v>
      </c>
      <c r="AK21" s="31">
        <v>277401245970.48718</v>
      </c>
      <c r="AL21" s="31">
        <v>211753711865.08279</v>
      </c>
      <c r="AM21" s="31">
        <v>224151354456.0195</v>
      </c>
      <c r="AN21" s="31">
        <v>222682433136.25</v>
      </c>
      <c r="AO21" s="31">
        <v>231498353621.7207</v>
      </c>
      <c r="AP21" s="31">
        <v>228972626434.4093</v>
      </c>
      <c r="AQ21" s="31">
        <v>216302252917</v>
      </c>
    </row>
    <row r="22" spans="1:43" ht="16.2" thickBot="1" x14ac:dyDescent="0.35">
      <c r="A22" s="77" t="s">
        <v>4</v>
      </c>
      <c r="B22" s="31">
        <v>705616</v>
      </c>
      <c r="C22" s="31">
        <v>875160</v>
      </c>
      <c r="D22" s="31">
        <v>770042</v>
      </c>
      <c r="E22" s="31">
        <v>753577</v>
      </c>
      <c r="F22" s="31">
        <v>854322</v>
      </c>
      <c r="G22" s="31">
        <v>769307</v>
      </c>
      <c r="H22" s="31">
        <v>851555</v>
      </c>
      <c r="I22" s="31">
        <v>869321</v>
      </c>
      <c r="J22" s="31">
        <v>868072</v>
      </c>
      <c r="K22" s="31">
        <v>899970</v>
      </c>
      <c r="L22" s="31">
        <v>892900</v>
      </c>
      <c r="M22" s="31">
        <v>979394</v>
      </c>
      <c r="N22" s="31">
        <v>890087</v>
      </c>
      <c r="O22" s="31">
        <v>861446</v>
      </c>
      <c r="P22" s="31">
        <v>927863</v>
      </c>
      <c r="Q22" s="31">
        <v>953631</v>
      </c>
      <c r="R22" s="31">
        <v>943883</v>
      </c>
      <c r="S22" s="31">
        <v>892786</v>
      </c>
      <c r="T22" s="31">
        <v>1012227</v>
      </c>
      <c r="U22" s="31">
        <v>1029893</v>
      </c>
      <c r="V22" s="31">
        <v>997889</v>
      </c>
      <c r="W22" s="31">
        <v>1047074</v>
      </c>
      <c r="X22" s="31">
        <v>1000891</v>
      </c>
      <c r="Y22" s="31">
        <v>1121458</v>
      </c>
      <c r="Z22" s="31">
        <v>1026852</v>
      </c>
      <c r="AA22" s="31">
        <v>968428</v>
      </c>
      <c r="AB22" s="31">
        <v>1094890</v>
      </c>
      <c r="AC22" s="31">
        <v>1066705</v>
      </c>
      <c r="AD22" s="31">
        <v>1196299</v>
      </c>
      <c r="AE22" s="31">
        <v>1056769</v>
      </c>
      <c r="AF22" s="31">
        <v>1119731</v>
      </c>
      <c r="AG22" s="31">
        <v>1101151</v>
      </c>
      <c r="AH22" s="31">
        <v>1118850</v>
      </c>
      <c r="AI22" s="31">
        <v>1169341</v>
      </c>
      <c r="AJ22" s="31">
        <v>1152397</v>
      </c>
      <c r="AK22" s="31">
        <v>1261810</v>
      </c>
      <c r="AL22" s="31">
        <v>1104438</v>
      </c>
      <c r="AM22" s="31">
        <v>1088598</v>
      </c>
      <c r="AN22" s="31">
        <v>1199651</v>
      </c>
      <c r="AO22" s="31">
        <v>1184220</v>
      </c>
      <c r="AP22" s="31">
        <v>1148300</v>
      </c>
      <c r="AQ22" s="31">
        <v>1098508</v>
      </c>
    </row>
    <row r="23" spans="1:43" ht="16.2" thickBot="1" x14ac:dyDescent="0.35">
      <c r="A23" s="77" t="s">
        <v>5</v>
      </c>
      <c r="B23" s="37">
        <v>3037836</v>
      </c>
      <c r="C23" s="37">
        <v>3195545</v>
      </c>
      <c r="D23" s="37">
        <v>3202293</v>
      </c>
      <c r="E23" s="37">
        <v>3229687</v>
      </c>
      <c r="F23" s="37">
        <v>3297361</v>
      </c>
      <c r="G23" s="37">
        <v>3407286</v>
      </c>
      <c r="H23" s="37">
        <v>3540175</v>
      </c>
      <c r="I23" s="37">
        <v>3653493</v>
      </c>
      <c r="J23" s="37">
        <v>3728207</v>
      </c>
      <c r="K23" s="37">
        <v>3639506.666666667</v>
      </c>
      <c r="L23" s="37">
        <v>3704923</v>
      </c>
      <c r="M23" s="37">
        <v>3769461</v>
      </c>
      <c r="N23" s="37">
        <v>3711858</v>
      </c>
      <c r="O23" s="37">
        <v>3776483</v>
      </c>
      <c r="P23" s="37">
        <v>3633622</v>
      </c>
      <c r="Q23" s="37">
        <v>3578584</v>
      </c>
      <c r="R23" s="37">
        <v>2987199</v>
      </c>
      <c r="S23" s="37">
        <v>3804073</v>
      </c>
      <c r="T23" s="37">
        <v>3369242</v>
      </c>
      <c r="U23" s="37">
        <v>3362444</v>
      </c>
      <c r="V23" s="37">
        <v>3437043</v>
      </c>
      <c r="W23" s="37">
        <v>3478965</v>
      </c>
      <c r="X23" s="37">
        <v>3565604</v>
      </c>
      <c r="Y23" s="37">
        <v>3628023</v>
      </c>
      <c r="Z23" s="37">
        <v>3603783</v>
      </c>
      <c r="AA23" s="37">
        <v>3491999</v>
      </c>
      <c r="AB23" s="37">
        <v>3482705</v>
      </c>
      <c r="AC23" s="37">
        <v>3520781</v>
      </c>
      <c r="AD23" s="37">
        <v>3221813</v>
      </c>
      <c r="AE23" s="37">
        <v>3609065</v>
      </c>
      <c r="AF23" s="37">
        <v>3540796</v>
      </c>
      <c r="AG23" s="37">
        <v>3680429</v>
      </c>
      <c r="AH23" s="37">
        <v>3824735</v>
      </c>
      <c r="AI23" s="37">
        <v>3961570</v>
      </c>
      <c r="AJ23" s="37">
        <v>3775849</v>
      </c>
      <c r="AK23" s="37">
        <v>3836067</v>
      </c>
      <c r="AL23" s="37">
        <v>3503034</v>
      </c>
      <c r="AM23" s="37">
        <v>3318163</v>
      </c>
      <c r="AN23" s="31">
        <v>3811096</v>
      </c>
      <c r="AO23" s="37">
        <v>3848149</v>
      </c>
      <c r="AP23" s="37">
        <v>4092774</v>
      </c>
      <c r="AQ23" s="37">
        <v>4078807</v>
      </c>
    </row>
    <row r="24" spans="1:43" ht="16.2" thickBot="1" x14ac:dyDescent="0.35">
      <c r="A24" s="78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</row>
    <row r="25" spans="1:43" ht="16.2" thickBot="1" x14ac:dyDescent="0.35">
      <c r="A25" s="44" t="s">
        <v>14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</row>
    <row r="26" spans="1:43" ht="16.2" thickBot="1" x14ac:dyDescent="0.35">
      <c r="A26" s="79" t="s">
        <v>6</v>
      </c>
      <c r="B26" s="31">
        <v>13548900087</v>
      </c>
      <c r="C26" s="31">
        <v>10556415475</v>
      </c>
      <c r="D26" s="31">
        <v>10913856719</v>
      </c>
      <c r="E26" s="31">
        <v>7822690543.9600019</v>
      </c>
      <c r="F26" s="31">
        <v>8687673759.9600029</v>
      </c>
      <c r="G26" s="31">
        <v>9521671789</v>
      </c>
      <c r="H26" s="31">
        <v>10312786247</v>
      </c>
      <c r="I26" s="31">
        <v>10257615363</v>
      </c>
      <c r="J26" s="31">
        <v>9587762429</v>
      </c>
      <c r="K26" s="31">
        <v>9863700691</v>
      </c>
      <c r="L26" s="31">
        <v>9007989695</v>
      </c>
      <c r="M26" s="31">
        <v>9159665140</v>
      </c>
      <c r="N26" s="31">
        <v>9177995947</v>
      </c>
      <c r="O26" s="31">
        <v>8321423648</v>
      </c>
      <c r="P26" s="31">
        <v>8894845929</v>
      </c>
      <c r="Q26" s="31">
        <v>10076453458</v>
      </c>
      <c r="R26" s="31">
        <v>10653323800</v>
      </c>
      <c r="S26" s="31">
        <v>10215980641</v>
      </c>
      <c r="T26" s="31">
        <v>11620325000</v>
      </c>
      <c r="U26" s="31">
        <v>10992829631</v>
      </c>
      <c r="V26" s="31">
        <v>11468515180</v>
      </c>
      <c r="W26" s="31">
        <v>10925841683</v>
      </c>
      <c r="X26" s="31">
        <v>9887224336</v>
      </c>
      <c r="Y26" s="31">
        <v>10663557792</v>
      </c>
      <c r="Z26" s="31">
        <v>10185239241</v>
      </c>
      <c r="AA26" s="31">
        <v>9305869389</v>
      </c>
      <c r="AB26" s="31">
        <v>9518213930</v>
      </c>
      <c r="AC26" s="31">
        <v>10675787617</v>
      </c>
      <c r="AD26" s="31">
        <v>10722762440</v>
      </c>
      <c r="AE26" s="31">
        <v>10690273591</v>
      </c>
      <c r="AF26" s="31">
        <v>11882186013</v>
      </c>
      <c r="AG26" s="31">
        <v>11215985933</v>
      </c>
      <c r="AH26" s="31">
        <v>10838662253</v>
      </c>
      <c r="AI26" s="31">
        <v>10305095911</v>
      </c>
      <c r="AJ26" s="31">
        <v>11118804743</v>
      </c>
      <c r="AK26" s="31">
        <v>11504765195</v>
      </c>
      <c r="AL26" s="31">
        <v>10617242170</v>
      </c>
      <c r="AM26" s="31">
        <v>10523873352</v>
      </c>
      <c r="AN26" s="31">
        <v>10771300865</v>
      </c>
      <c r="AO26" s="31">
        <v>11945392779</v>
      </c>
      <c r="AP26" s="31">
        <v>11682098751</v>
      </c>
      <c r="AQ26" s="31">
        <v>11585667108</v>
      </c>
    </row>
    <row r="27" spans="1:43" ht="16.2" thickBot="1" x14ac:dyDescent="0.35">
      <c r="A27" s="77" t="s">
        <v>7</v>
      </c>
      <c r="B27" s="31">
        <v>41580</v>
      </c>
      <c r="C27" s="31">
        <v>29507</v>
      </c>
      <c r="D27" s="31">
        <v>32219</v>
      </c>
      <c r="E27" s="31">
        <v>23896</v>
      </c>
      <c r="F27" s="31">
        <v>27645</v>
      </c>
      <c r="G27" s="31">
        <v>25725</v>
      </c>
      <c r="H27" s="31">
        <v>26151</v>
      </c>
      <c r="I27" s="31">
        <v>26748</v>
      </c>
      <c r="J27" s="31">
        <v>25694</v>
      </c>
      <c r="K27" s="31">
        <v>27431</v>
      </c>
      <c r="L27" s="31">
        <v>25774</v>
      </c>
      <c r="M27" s="31">
        <v>26613</v>
      </c>
      <c r="N27" s="31">
        <v>25263</v>
      </c>
      <c r="O27" s="31">
        <v>23786</v>
      </c>
      <c r="P27" s="31">
        <v>25075</v>
      </c>
      <c r="Q27" s="31">
        <v>26187</v>
      </c>
      <c r="R27" s="31">
        <v>28522</v>
      </c>
      <c r="S27" s="31">
        <v>25282</v>
      </c>
      <c r="T27" s="31">
        <v>29126</v>
      </c>
      <c r="U27" s="31">
        <v>28321</v>
      </c>
      <c r="V27" s="31">
        <v>28371</v>
      </c>
      <c r="W27" s="31">
        <v>28250</v>
      </c>
      <c r="X27" s="31">
        <v>27051</v>
      </c>
      <c r="Y27" s="31">
        <v>29426</v>
      </c>
      <c r="Z27" s="31">
        <v>25781</v>
      </c>
      <c r="AA27" s="31">
        <v>22518</v>
      </c>
      <c r="AB27" s="31">
        <v>25054</v>
      </c>
      <c r="AC27" s="31">
        <v>26904</v>
      </c>
      <c r="AD27" s="31">
        <v>27382</v>
      </c>
      <c r="AE27" s="31">
        <v>27225</v>
      </c>
      <c r="AF27" s="31">
        <v>30142</v>
      </c>
      <c r="AG27" s="31">
        <v>29380</v>
      </c>
      <c r="AH27" s="31">
        <v>29365</v>
      </c>
      <c r="AI27" s="31">
        <v>29965</v>
      </c>
      <c r="AJ27" s="31">
        <v>29407</v>
      </c>
      <c r="AK27" s="31">
        <v>30892</v>
      </c>
      <c r="AL27" s="31">
        <v>27331</v>
      </c>
      <c r="AM27" s="31">
        <v>26825</v>
      </c>
      <c r="AN27" s="31">
        <v>30648</v>
      </c>
      <c r="AO27" s="31">
        <v>29459</v>
      </c>
      <c r="AP27" s="31">
        <v>31320</v>
      </c>
      <c r="AQ27" s="31">
        <v>30169</v>
      </c>
    </row>
    <row r="28" spans="1:43" ht="16.2" thickBot="1" x14ac:dyDescent="0.35">
      <c r="A28" s="77" t="s">
        <v>8</v>
      </c>
      <c r="B28" s="31">
        <v>9648</v>
      </c>
      <c r="C28" s="31">
        <v>9655</v>
      </c>
      <c r="D28" s="31">
        <v>9711</v>
      </c>
      <c r="E28" s="31">
        <v>9732</v>
      </c>
      <c r="F28" s="31">
        <v>9784</v>
      </c>
      <c r="G28" s="31">
        <v>9789</v>
      </c>
      <c r="H28" s="31">
        <v>9845</v>
      </c>
      <c r="I28" s="31">
        <v>9893</v>
      </c>
      <c r="J28" s="31">
        <v>9971</v>
      </c>
      <c r="K28" s="31">
        <v>10021</v>
      </c>
      <c r="L28" s="31">
        <v>10058</v>
      </c>
      <c r="M28" s="31">
        <v>10061</v>
      </c>
      <c r="N28" s="31">
        <v>10030</v>
      </c>
      <c r="O28" s="31">
        <v>9616</v>
      </c>
      <c r="P28" s="31">
        <v>9481</v>
      </c>
      <c r="Q28" s="31">
        <v>9507</v>
      </c>
      <c r="R28" s="31">
        <v>9536</v>
      </c>
      <c r="S28" s="31">
        <v>9569</v>
      </c>
      <c r="T28" s="31">
        <v>9628</v>
      </c>
      <c r="U28" s="31">
        <v>9715</v>
      </c>
      <c r="V28" s="31">
        <v>9779</v>
      </c>
      <c r="W28" s="31">
        <v>9820</v>
      </c>
      <c r="X28" s="31">
        <v>9866</v>
      </c>
      <c r="Y28" s="31">
        <v>9903</v>
      </c>
      <c r="Z28" s="31">
        <v>9899</v>
      </c>
      <c r="AA28" s="31">
        <v>9972</v>
      </c>
      <c r="AB28" s="31">
        <v>9963</v>
      </c>
      <c r="AC28" s="31">
        <v>10027</v>
      </c>
      <c r="AD28" s="31">
        <v>10169</v>
      </c>
      <c r="AE28" s="31">
        <v>10213</v>
      </c>
      <c r="AF28" s="31">
        <v>10386</v>
      </c>
      <c r="AG28" s="31">
        <v>10260</v>
      </c>
      <c r="AH28" s="31">
        <v>10539</v>
      </c>
      <c r="AI28" s="31">
        <v>10654</v>
      </c>
      <c r="AJ28" s="31">
        <v>10748</v>
      </c>
      <c r="AK28" s="31">
        <v>10746</v>
      </c>
      <c r="AL28" s="31">
        <v>10775</v>
      </c>
      <c r="AM28" s="31">
        <v>10784</v>
      </c>
      <c r="AN28" s="31">
        <v>10819</v>
      </c>
      <c r="AO28" s="31">
        <v>10870</v>
      </c>
      <c r="AP28" s="31">
        <v>10944</v>
      </c>
      <c r="AQ28" s="31">
        <v>11123</v>
      </c>
    </row>
    <row r="29" spans="1:43" ht="16.2" thickBot="1" x14ac:dyDescent="0.35">
      <c r="A29" s="78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</row>
    <row r="30" spans="1:43" ht="16.2" thickBot="1" x14ac:dyDescent="0.35">
      <c r="A30" s="17" t="s">
        <v>15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</row>
    <row r="31" spans="1:43" ht="16.2" thickBot="1" x14ac:dyDescent="0.35">
      <c r="A31" s="77" t="s">
        <v>9</v>
      </c>
      <c r="B31" s="31">
        <v>78221976563.199997</v>
      </c>
      <c r="C31" s="31">
        <v>69402905777.399994</v>
      </c>
      <c r="D31" s="31">
        <v>64577186477.18</v>
      </c>
      <c r="E31" s="31">
        <v>89228889041</v>
      </c>
      <c r="F31" s="31">
        <v>101662221956.55</v>
      </c>
      <c r="G31" s="31">
        <v>97952554422.959991</v>
      </c>
      <c r="H31" s="31">
        <v>148824728129.79999</v>
      </c>
      <c r="I31" s="31">
        <v>159719751865.60999</v>
      </c>
      <c r="J31" s="31">
        <v>112159749777.39999</v>
      </c>
      <c r="K31" s="31">
        <v>86692995032.399994</v>
      </c>
      <c r="L31" s="31">
        <v>99439481922</v>
      </c>
      <c r="M31" s="31">
        <v>123432491123.89999</v>
      </c>
      <c r="N31" s="31">
        <v>105446334178.8</v>
      </c>
      <c r="O31" s="31">
        <v>99508247966.800003</v>
      </c>
      <c r="P31" s="31">
        <v>106653027623.8</v>
      </c>
      <c r="Q31" s="31">
        <v>96497482812.919998</v>
      </c>
      <c r="R31" s="31">
        <v>111303881060.40001</v>
      </c>
      <c r="S31" s="31">
        <v>119766556277.5</v>
      </c>
      <c r="T31" s="31">
        <v>121568611623.45001</v>
      </c>
      <c r="U31" s="31">
        <v>129222627898.20819</v>
      </c>
      <c r="V31" s="31">
        <v>111178803503.2</v>
      </c>
      <c r="W31" s="31">
        <v>109014567258.8</v>
      </c>
      <c r="X31" s="31">
        <v>111413390086.06</v>
      </c>
      <c r="Y31" s="31">
        <v>131343130863.8</v>
      </c>
      <c r="Z31" s="31">
        <v>121157718117.48</v>
      </c>
      <c r="AA31" s="31">
        <v>109421845618.48</v>
      </c>
      <c r="AB31" s="31">
        <v>108496566567.52051</v>
      </c>
      <c r="AC31" s="31">
        <v>117979083316.15256</v>
      </c>
      <c r="AD31" s="31">
        <v>104323477266.05405</v>
      </c>
      <c r="AE31" s="31">
        <v>114562046565.1671</v>
      </c>
      <c r="AF31" s="31">
        <v>134313120576.5</v>
      </c>
      <c r="AG31" s="31">
        <v>136762395373.00999</v>
      </c>
      <c r="AH31" s="31">
        <v>136543477891.39999</v>
      </c>
      <c r="AI31" s="31">
        <v>122563495255</v>
      </c>
      <c r="AJ31" s="31">
        <v>143232960923.75208</v>
      </c>
      <c r="AK31" s="31">
        <v>143175150587.64001</v>
      </c>
      <c r="AL31" s="31">
        <v>115717981417.72723</v>
      </c>
      <c r="AM31" s="31">
        <v>120325189384</v>
      </c>
      <c r="AN31" s="31">
        <v>113239546499</v>
      </c>
      <c r="AO31" s="31">
        <v>107784735560.46721</v>
      </c>
      <c r="AP31" s="31">
        <v>126273073232</v>
      </c>
      <c r="AQ31" s="31">
        <v>100458485032</v>
      </c>
    </row>
    <row r="32" spans="1:43" ht="16.2" thickBot="1" x14ac:dyDescent="0.35">
      <c r="A32" s="77" t="s">
        <v>10</v>
      </c>
      <c r="B32" s="68">
        <v>467041</v>
      </c>
      <c r="C32" s="68">
        <v>415262</v>
      </c>
      <c r="D32" s="68">
        <v>498846</v>
      </c>
      <c r="E32" s="68">
        <v>551384</v>
      </c>
      <c r="F32" s="68">
        <v>593773</v>
      </c>
      <c r="G32" s="68">
        <v>547669</v>
      </c>
      <c r="H32" s="68">
        <v>748961</v>
      </c>
      <c r="I32" s="68">
        <v>800241</v>
      </c>
      <c r="J32" s="68">
        <v>639548</v>
      </c>
      <c r="K32" s="68">
        <v>557008</v>
      </c>
      <c r="L32" s="68">
        <v>556617</v>
      </c>
      <c r="M32" s="68">
        <v>642501</v>
      </c>
      <c r="N32" s="68">
        <v>569760</v>
      </c>
      <c r="O32" s="68">
        <v>558065</v>
      </c>
      <c r="P32" s="68">
        <v>595902</v>
      </c>
      <c r="Q32" s="68">
        <v>572391</v>
      </c>
      <c r="R32" s="68">
        <v>615095</v>
      </c>
      <c r="S32" s="68">
        <v>607705</v>
      </c>
      <c r="T32" s="68">
        <v>622272</v>
      </c>
      <c r="U32" s="68">
        <v>652738</v>
      </c>
      <c r="V32" s="68">
        <v>594932</v>
      </c>
      <c r="W32" s="68">
        <v>586439</v>
      </c>
      <c r="X32" s="68">
        <v>594277</v>
      </c>
      <c r="Y32" s="68">
        <v>696584</v>
      </c>
      <c r="Z32" s="68">
        <v>620131</v>
      </c>
      <c r="AA32" s="68">
        <v>568805</v>
      </c>
      <c r="AB32" s="68">
        <v>594351</v>
      </c>
      <c r="AC32" s="68">
        <v>613786</v>
      </c>
      <c r="AD32" s="68">
        <v>582340</v>
      </c>
      <c r="AE32" s="68">
        <v>563903</v>
      </c>
      <c r="AF32" s="68">
        <v>646835</v>
      </c>
      <c r="AG32" s="68">
        <v>684752</v>
      </c>
      <c r="AH32" s="68">
        <v>677415</v>
      </c>
      <c r="AI32" s="68">
        <v>597038</v>
      </c>
      <c r="AJ32" s="68">
        <v>687304</v>
      </c>
      <c r="AK32" s="68">
        <v>682638</v>
      </c>
      <c r="AL32" s="68">
        <v>585982</v>
      </c>
      <c r="AM32" s="68">
        <v>531730</v>
      </c>
      <c r="AN32" s="68">
        <v>537897</v>
      </c>
      <c r="AO32" s="68">
        <v>518933</v>
      </c>
      <c r="AP32" s="68">
        <v>592672</v>
      </c>
      <c r="AQ32" s="68">
        <v>511967</v>
      </c>
    </row>
    <row r="34" spans="1:26" s="80" customFormat="1" x14ac:dyDescent="0.3">
      <c r="B34" s="81"/>
    </row>
    <row r="35" spans="1:26" ht="16.2" thickBot="1" x14ac:dyDescent="0.35"/>
    <row r="36" spans="1:26" x14ac:dyDescent="0.3">
      <c r="A36" s="82"/>
      <c r="B36" s="83" t="s">
        <v>21</v>
      </c>
      <c r="C36" s="84" t="s">
        <v>0</v>
      </c>
      <c r="D36" s="85" t="s">
        <v>1</v>
      </c>
      <c r="E36" s="85" t="s">
        <v>2</v>
      </c>
      <c r="F36" s="85" t="s">
        <v>18</v>
      </c>
      <c r="G36" s="85" t="s">
        <v>19</v>
      </c>
      <c r="H36" s="85" t="s">
        <v>1</v>
      </c>
      <c r="I36" s="85" t="s">
        <v>20</v>
      </c>
      <c r="J36" s="85" t="s">
        <v>11</v>
      </c>
      <c r="K36" s="85" t="s">
        <v>22</v>
      </c>
      <c r="L36" s="85" t="s">
        <v>1</v>
      </c>
      <c r="M36" s="85" t="s">
        <v>20</v>
      </c>
      <c r="N36" s="86" t="s">
        <v>11</v>
      </c>
      <c r="O36" s="87" t="s">
        <v>23</v>
      </c>
      <c r="P36" s="87" t="s">
        <v>1</v>
      </c>
      <c r="Q36" s="85" t="s">
        <v>20</v>
      </c>
      <c r="R36" s="86" t="s">
        <v>11</v>
      </c>
      <c r="S36" s="87" t="s">
        <v>24</v>
      </c>
      <c r="T36" s="87" t="s">
        <v>28</v>
      </c>
      <c r="U36" s="85" t="s">
        <v>29</v>
      </c>
      <c r="V36" s="86" t="s">
        <v>30</v>
      </c>
      <c r="W36" s="86" t="s">
        <v>25</v>
      </c>
      <c r="X36" s="86" t="s">
        <v>27</v>
      </c>
      <c r="Y36" s="88" t="s">
        <v>17</v>
      </c>
      <c r="Z36" s="89" t="s">
        <v>16</v>
      </c>
    </row>
    <row r="37" spans="1:26" x14ac:dyDescent="0.3">
      <c r="A37" s="110" t="s">
        <v>3</v>
      </c>
      <c r="B37" s="90">
        <f>B5+C5+D5</f>
        <v>264142572400.57001</v>
      </c>
      <c r="C37" s="91">
        <v>276298422476.242</v>
      </c>
      <c r="D37" s="9">
        <v>256445102282.375</v>
      </c>
      <c r="E37" s="5">
        <f>K5+L5+M5</f>
        <v>311296655041.09052</v>
      </c>
      <c r="F37" s="5">
        <f>N5+O5+P5</f>
        <v>367772627007.19525</v>
      </c>
      <c r="G37" s="91">
        <f>SUM(Q5+R5+S5)</f>
        <v>256109343321.28973</v>
      </c>
      <c r="H37" s="91">
        <f>T5+U5+V5</f>
        <v>321633037193.65808</v>
      </c>
      <c r="I37" s="91">
        <f>W5+X5+Y5</f>
        <v>365384042453.36218</v>
      </c>
      <c r="J37" s="92">
        <f>Z5+AA5+AB5</f>
        <v>388063433547.12317</v>
      </c>
      <c r="K37" s="92">
        <f>B21+C21+D21</f>
        <v>494755357330.00983</v>
      </c>
      <c r="L37" s="92">
        <f>E21+F21+G21</f>
        <v>467683885166.33423</v>
      </c>
      <c r="M37" s="92">
        <f>H21+I21+J21</f>
        <v>532881306719.51141</v>
      </c>
      <c r="N37" s="93">
        <f>K21+L21+M21</f>
        <v>581122202227.09668</v>
      </c>
      <c r="O37" s="94">
        <f>N21+O21+P21</f>
        <v>556438999788.39771</v>
      </c>
      <c r="P37" s="94">
        <f>Q21+R21+S21</f>
        <v>561538773740.15613</v>
      </c>
      <c r="Q37" s="94">
        <f>T21+U21+V21</f>
        <v>628784351672.25439</v>
      </c>
      <c r="R37" s="94">
        <f>W21+X21+Y21</f>
        <v>626218443721.83484</v>
      </c>
      <c r="S37" s="94">
        <f>Z21+AA21+AB21</f>
        <v>577428226664.91943</v>
      </c>
      <c r="T37" s="94">
        <f>AC21+AD21+AE21</f>
        <v>623938006048.79041</v>
      </c>
      <c r="U37" s="94">
        <f>SUM(AF21:AH21)</f>
        <v>654988802387.81433</v>
      </c>
      <c r="V37" s="94">
        <f>SUM(AI21:AK21)</f>
        <v>740833155036.57922</v>
      </c>
      <c r="W37" s="94">
        <f>AL21+AM21+AN21</f>
        <v>658587499457.35229</v>
      </c>
      <c r="X37" s="94">
        <f>AO21+AP21+AQ21</f>
        <v>676773232973.13</v>
      </c>
      <c r="Y37" s="91">
        <f>X37-W37</f>
        <v>18185733515.77771</v>
      </c>
      <c r="Z37" s="117">
        <f>Y37/W37*100</f>
        <v>2.7613238226905263</v>
      </c>
    </row>
    <row r="38" spans="1:26" x14ac:dyDescent="0.3">
      <c r="A38" s="110" t="s">
        <v>26</v>
      </c>
      <c r="B38" s="90">
        <f>B6+C6+D6</f>
        <v>1249960</v>
      </c>
      <c r="C38" s="91">
        <v>1179822</v>
      </c>
      <c r="D38" s="9">
        <f>H6+I6+J6</f>
        <v>1253874</v>
      </c>
      <c r="E38" s="5">
        <f>K6+L6+M6</f>
        <v>1380548</v>
      </c>
      <c r="F38" s="5">
        <f>N6+O6+P6</f>
        <v>1608095</v>
      </c>
      <c r="G38" s="91">
        <f>SUM(Q6+R6+S6)</f>
        <v>1439187</v>
      </c>
      <c r="H38" s="91">
        <f>T6+U6+V6</f>
        <v>1644401</v>
      </c>
      <c r="I38" s="91">
        <f>W6+X6+Y6</f>
        <v>1887065</v>
      </c>
      <c r="J38" s="92">
        <f>Z6+AA6+AB6</f>
        <v>2062279</v>
      </c>
      <c r="K38" s="92">
        <f>B22+C22+D22</f>
        <v>2350818</v>
      </c>
      <c r="L38" s="92">
        <f>E22+F22+G22</f>
        <v>2377206</v>
      </c>
      <c r="M38" s="92">
        <f>H22+I22+J22</f>
        <v>2588948</v>
      </c>
      <c r="N38" s="93">
        <f>K22+L22+M22</f>
        <v>2772264</v>
      </c>
      <c r="O38" s="94">
        <f>N22+O22+P22</f>
        <v>2679396</v>
      </c>
      <c r="P38" s="94">
        <f>Q22+R22+S22</f>
        <v>2790300</v>
      </c>
      <c r="Q38" s="94">
        <f>T22+U22+V22</f>
        <v>3040009</v>
      </c>
      <c r="R38" s="94">
        <f>W22+X22+Y22</f>
        <v>3169423</v>
      </c>
      <c r="S38" s="94">
        <f>Z22+AA22+AB22</f>
        <v>3090170</v>
      </c>
      <c r="T38" s="94">
        <f>AC22+AD22+AE22</f>
        <v>3319773</v>
      </c>
      <c r="U38" s="94">
        <f>SUM(AF22:AH22)</f>
        <v>3339732</v>
      </c>
      <c r="V38" s="94">
        <f>SUM(AI22:AK22)</f>
        <v>3583548</v>
      </c>
      <c r="W38" s="94">
        <f>AL22+AM22+AN22</f>
        <v>3392687</v>
      </c>
      <c r="X38" s="94">
        <f>AO22+AP22+AQ22</f>
        <v>3431028</v>
      </c>
      <c r="Y38" s="91">
        <f>X38-W38</f>
        <v>38341</v>
      </c>
      <c r="Z38" s="117">
        <f>Y38/W38*100</f>
        <v>1.1301071982178139</v>
      </c>
    </row>
    <row r="39" spans="1:26" x14ac:dyDescent="0.3">
      <c r="A39" s="110" t="s">
        <v>5</v>
      </c>
      <c r="B39" s="90">
        <f>B7+C7+D7</f>
        <v>7756586</v>
      </c>
      <c r="C39" s="91">
        <v>7788907</v>
      </c>
      <c r="D39" s="9">
        <v>7894847</v>
      </c>
      <c r="E39" s="5">
        <f>M7</f>
        <v>2714943</v>
      </c>
      <c r="F39" s="5">
        <f>P7</f>
        <v>2932554</v>
      </c>
      <c r="G39" s="91">
        <v>2913272</v>
      </c>
      <c r="H39" s="91">
        <v>3436180</v>
      </c>
      <c r="I39" s="95">
        <f>Y7</f>
        <v>3439648</v>
      </c>
      <c r="J39" s="92">
        <f>AB7</f>
        <v>3142060</v>
      </c>
      <c r="K39" s="92">
        <f>D23</f>
        <v>3202293</v>
      </c>
      <c r="L39" s="91">
        <f>G23</f>
        <v>3407286</v>
      </c>
      <c r="M39" s="91">
        <f>H23</f>
        <v>3540175</v>
      </c>
      <c r="N39" s="96">
        <f>M23</f>
        <v>3769461</v>
      </c>
      <c r="O39" s="94">
        <f>P23</f>
        <v>3633622</v>
      </c>
      <c r="P39" s="94">
        <f>S23</f>
        <v>3804073</v>
      </c>
      <c r="Q39" s="94">
        <f>V23</f>
        <v>3437043</v>
      </c>
      <c r="R39" s="94">
        <f>Y23</f>
        <v>3628023</v>
      </c>
      <c r="S39" s="94">
        <f>AB23</f>
        <v>3482705</v>
      </c>
      <c r="T39" s="94">
        <f>AE23</f>
        <v>3609065</v>
      </c>
      <c r="U39" s="94">
        <f>AH23</f>
        <v>3824735</v>
      </c>
      <c r="V39" s="94">
        <f>AK23</f>
        <v>3836067</v>
      </c>
      <c r="W39" s="94">
        <f>AN23</f>
        <v>3811096</v>
      </c>
      <c r="X39" s="94">
        <f>AQ23</f>
        <v>4078807</v>
      </c>
      <c r="Y39" s="91">
        <f>X39-W39</f>
        <v>267711</v>
      </c>
      <c r="Z39" s="117">
        <f>Y39/W39*100</f>
        <v>7.0245147327697861</v>
      </c>
    </row>
    <row r="40" spans="1:26" x14ac:dyDescent="0.3">
      <c r="A40" s="3"/>
      <c r="B40" s="90"/>
      <c r="C40" s="91"/>
      <c r="D40" s="9"/>
      <c r="E40" s="5"/>
      <c r="F40" s="5"/>
      <c r="G40" s="91"/>
      <c r="H40" s="91">
        <f>T8+U8+V8</f>
        <v>0</v>
      </c>
      <c r="I40" s="2"/>
      <c r="J40" s="2"/>
      <c r="K40" s="2"/>
      <c r="L40" s="91"/>
      <c r="M40" s="91"/>
      <c r="N40" s="96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1"/>
      <c r="Z40" s="117"/>
    </row>
    <row r="41" spans="1:26" x14ac:dyDescent="0.3">
      <c r="A41" s="3"/>
      <c r="B41" s="90"/>
      <c r="C41" s="91"/>
      <c r="D41" s="9"/>
      <c r="E41" s="5"/>
      <c r="F41" s="5"/>
      <c r="G41" s="91"/>
      <c r="H41" s="91">
        <f>T9+U9+V9</f>
        <v>0</v>
      </c>
      <c r="I41" s="2"/>
      <c r="J41" s="2"/>
      <c r="K41" s="2"/>
      <c r="L41" s="91"/>
      <c r="M41" s="91"/>
      <c r="N41" s="96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1"/>
      <c r="Z41" s="117"/>
    </row>
    <row r="42" spans="1:26" x14ac:dyDescent="0.3">
      <c r="A42" s="3" t="s">
        <v>6</v>
      </c>
      <c r="B42" s="90">
        <f>B10+C10+D10</f>
        <v>10399105478.869999</v>
      </c>
      <c r="C42" s="91">
        <f>E10+F10+G10</f>
        <v>9998541871</v>
      </c>
      <c r="D42" s="9">
        <v>11830782776</v>
      </c>
      <c r="E42" s="5">
        <f>K10+L10+M10</f>
        <v>13764104471</v>
      </c>
      <c r="F42" s="5">
        <f>N10+O10+P10</f>
        <v>16715818254.479729</v>
      </c>
      <c r="G42" s="91">
        <f>SUM(Q10+R10+S10)</f>
        <v>17367362444</v>
      </c>
      <c r="H42" s="91">
        <f>T10+U10+V10</f>
        <v>18559255469</v>
      </c>
      <c r="I42" s="92">
        <f>W10+X10+Y10</f>
        <v>19721053085</v>
      </c>
      <c r="J42" s="92">
        <f>Z10+AA10+AB10</f>
        <v>26243426442</v>
      </c>
      <c r="K42" s="92">
        <f>B26+C26+D26</f>
        <v>35019172281</v>
      </c>
      <c r="L42" s="92">
        <f>E26+F26+G26</f>
        <v>26032036092.920006</v>
      </c>
      <c r="M42" s="92">
        <f>H26+I26+J26</f>
        <v>30158164039</v>
      </c>
      <c r="N42" s="93">
        <f>K26+L26+M26</f>
        <v>28031355526</v>
      </c>
      <c r="O42" s="99">
        <f>N26+O26+P26</f>
        <v>26394265524</v>
      </c>
      <c r="P42" s="94">
        <f>Q26+R26+S26</f>
        <v>30945757899</v>
      </c>
      <c r="Q42" s="94">
        <f>T26+U26+V26</f>
        <v>34081669811</v>
      </c>
      <c r="R42" s="94">
        <f>W26+X26+Y26</f>
        <v>31476623811</v>
      </c>
      <c r="S42" s="94">
        <f>Z26+AA26+AB26</f>
        <v>29009322560</v>
      </c>
      <c r="T42" s="94">
        <f>AC26+AD26+AE26</f>
        <v>32088823648</v>
      </c>
      <c r="U42" s="94">
        <f>SUM(AF26:AH26)</f>
        <v>33936834199</v>
      </c>
      <c r="V42" s="94">
        <f>SUM(AI26:AK26)</f>
        <v>32928665849</v>
      </c>
      <c r="W42" s="94">
        <f>AL26+AM26+AN26</f>
        <v>31912416387</v>
      </c>
      <c r="X42" s="94">
        <f>AO26+AP26+AQ26</f>
        <v>35213158638</v>
      </c>
      <c r="Y42" s="91">
        <f>X42-W42</f>
        <v>3300742251</v>
      </c>
      <c r="Z42" s="117">
        <f>Y42/W42*100</f>
        <v>10.343128552134981</v>
      </c>
    </row>
    <row r="43" spans="1:26" x14ac:dyDescent="0.3">
      <c r="A43" s="3" t="s">
        <v>7</v>
      </c>
      <c r="B43" s="90">
        <f>B11+C11+D11</f>
        <v>41268</v>
      </c>
      <c r="C43" s="91">
        <f>E11+F11+G11</f>
        <v>43062</v>
      </c>
      <c r="D43" s="9">
        <v>47120</v>
      </c>
      <c r="E43" s="5">
        <f>K11+L11+M11</f>
        <v>47513</v>
      </c>
      <c r="F43" s="5">
        <f>N11+O11+P11</f>
        <v>58745</v>
      </c>
      <c r="G43" s="91">
        <f>SUM(Q11+R11+S11)</f>
        <v>77530</v>
      </c>
      <c r="H43" s="91">
        <f>T11+U11+V11</f>
        <v>82029</v>
      </c>
      <c r="I43" s="92">
        <f>W11+X11+Y11</f>
        <v>78262</v>
      </c>
      <c r="J43" s="92">
        <f>Z11+AA11+AB11</f>
        <v>83093</v>
      </c>
      <c r="K43" s="92">
        <f>B27+C27+D27</f>
        <v>103306</v>
      </c>
      <c r="L43" s="92">
        <f>E27+F27+G27</f>
        <v>77266</v>
      </c>
      <c r="M43" s="92">
        <f>H27+I27+J27</f>
        <v>78593</v>
      </c>
      <c r="N43" s="93">
        <f>K27+L27+M27</f>
        <v>79818</v>
      </c>
      <c r="O43" s="94">
        <f>N27+O27+P27</f>
        <v>74124</v>
      </c>
      <c r="P43" s="94">
        <f>Q27+R27+S27</f>
        <v>79991</v>
      </c>
      <c r="Q43" s="94">
        <f>T27+U27+V27</f>
        <v>85818</v>
      </c>
      <c r="R43" s="94">
        <f>W27+X27+Y27</f>
        <v>84727</v>
      </c>
      <c r="S43" s="94">
        <f>Z27+AA27+AB27</f>
        <v>73353</v>
      </c>
      <c r="T43" s="94">
        <f>AC27+AD27+AE27</f>
        <v>81511</v>
      </c>
      <c r="U43" s="94">
        <f>SUM(AF27:AH27)</f>
        <v>88887</v>
      </c>
      <c r="V43" s="94">
        <f>SUM(AI27:AK27)</f>
        <v>90264</v>
      </c>
      <c r="W43" s="94">
        <f>AL27+AM27+AN27</f>
        <v>84804</v>
      </c>
      <c r="X43" s="94">
        <f>AO27+AP27+AQ27</f>
        <v>90948</v>
      </c>
      <c r="Y43" s="91">
        <f t="shared" ref="Y43" si="0">X43-W43</f>
        <v>6144</v>
      </c>
      <c r="Z43" s="117">
        <f>Y43/W43*100</f>
        <v>7.2449412763548899</v>
      </c>
    </row>
    <row r="44" spans="1:26" x14ac:dyDescent="0.3">
      <c r="A44" s="3" t="s">
        <v>8</v>
      </c>
      <c r="B44" s="90">
        <f>B12+C12+D12</f>
        <v>30752</v>
      </c>
      <c r="C44" s="91">
        <f>E12+F12+G12</f>
        <v>31163</v>
      </c>
      <c r="D44" s="9">
        <f>H12+I12+J12</f>
        <v>31971</v>
      </c>
      <c r="E44" s="92">
        <f>M12</f>
        <v>10930</v>
      </c>
      <c r="F44" s="5">
        <f>P12</f>
        <v>11310</v>
      </c>
      <c r="G44" s="91">
        <v>9183</v>
      </c>
      <c r="H44" s="91">
        <f>V12</f>
        <v>9281</v>
      </c>
      <c r="I44" s="91">
        <f>Y12</f>
        <v>9324</v>
      </c>
      <c r="J44" s="92">
        <f>AB12</f>
        <v>9940</v>
      </c>
      <c r="K44" s="92">
        <f>D28</f>
        <v>9711</v>
      </c>
      <c r="L44" s="91">
        <f>G28</f>
        <v>9789</v>
      </c>
      <c r="M44" s="91">
        <f>J28</f>
        <v>9971</v>
      </c>
      <c r="N44" s="96">
        <f>M28</f>
        <v>10061</v>
      </c>
      <c r="O44" s="94">
        <f>P28</f>
        <v>9481</v>
      </c>
      <c r="P44" s="94">
        <f>S28</f>
        <v>9569</v>
      </c>
      <c r="Q44" s="94">
        <f>V28</f>
        <v>9779</v>
      </c>
      <c r="R44" s="94">
        <f>Y28</f>
        <v>9903</v>
      </c>
      <c r="S44" s="94">
        <v>9963</v>
      </c>
      <c r="T44" s="94">
        <f>AE28</f>
        <v>10213</v>
      </c>
      <c r="U44" s="94">
        <f>AH28</f>
        <v>10539</v>
      </c>
      <c r="V44" s="94">
        <f>AK28</f>
        <v>10746</v>
      </c>
      <c r="W44" s="94">
        <f>AN28</f>
        <v>10819</v>
      </c>
      <c r="X44" s="94">
        <f>AQ28</f>
        <v>11123</v>
      </c>
      <c r="Y44" s="91">
        <f>X44-W44</f>
        <v>304</v>
      </c>
      <c r="Z44" s="117">
        <f>Y44/W44*100</f>
        <v>2.8098715223218411</v>
      </c>
    </row>
    <row r="45" spans="1:26" x14ac:dyDescent="0.3">
      <c r="A45" s="100"/>
      <c r="B45" s="97"/>
      <c r="C45" s="92"/>
      <c r="D45" s="9"/>
      <c r="E45" s="5"/>
      <c r="F45" s="5"/>
      <c r="G45" s="2"/>
      <c r="H45" s="2"/>
      <c r="I45" s="2"/>
      <c r="J45" s="101"/>
      <c r="K45" s="2"/>
      <c r="L45" s="2"/>
      <c r="M45" s="2"/>
      <c r="N45" s="102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2"/>
      <c r="Z45" s="117"/>
    </row>
    <row r="46" spans="1:26" x14ac:dyDescent="0.3">
      <c r="A46" s="3"/>
      <c r="B46" s="90"/>
      <c r="C46" s="91"/>
      <c r="D46" s="9"/>
      <c r="E46" s="5"/>
      <c r="F46" s="5"/>
      <c r="G46" s="91"/>
      <c r="H46" s="91"/>
      <c r="I46" s="91"/>
      <c r="J46" s="92"/>
      <c r="K46" s="92"/>
      <c r="L46" s="91"/>
      <c r="M46" s="2"/>
      <c r="N46" s="96"/>
      <c r="O46" s="94">
        <f>N33+O33+P33</f>
        <v>0</v>
      </c>
      <c r="P46" s="94"/>
      <c r="Q46" s="94"/>
      <c r="R46" s="94"/>
      <c r="S46" s="94"/>
      <c r="T46" s="94"/>
      <c r="U46" s="94"/>
      <c r="V46" s="94"/>
      <c r="W46" s="94"/>
      <c r="X46" s="94"/>
      <c r="Y46" s="91"/>
      <c r="Z46" s="117"/>
    </row>
    <row r="47" spans="1:26" x14ac:dyDescent="0.3">
      <c r="A47" s="3" t="s">
        <v>9</v>
      </c>
      <c r="B47" s="90">
        <f>B15+C15+D15</f>
        <v>190006944189.35001</v>
      </c>
      <c r="C47" s="91">
        <f>E15+F15+G15</f>
        <v>282807779813.37073</v>
      </c>
      <c r="D47" s="9">
        <v>216916463921.14001</v>
      </c>
      <c r="E47" s="5">
        <f>K15+L15+M15</f>
        <v>145349273251.85001</v>
      </c>
      <c r="F47" s="5">
        <f>N15+O15+P15</f>
        <v>169680864269.48999</v>
      </c>
      <c r="G47" s="91">
        <f>SUM(Q15++R15+S15)</f>
        <v>179634618463.76001</v>
      </c>
      <c r="H47" s="91">
        <f>T15+U15+V15</f>
        <v>212421857605.46002</v>
      </c>
      <c r="I47" s="91">
        <f>W15+X15+Y15</f>
        <v>248867489103.54999</v>
      </c>
      <c r="J47" s="4">
        <f>Z15+AA15+AB15</f>
        <v>232847888639.56</v>
      </c>
      <c r="K47" s="4">
        <f>B31+C31+D31</f>
        <v>212202068817.77997</v>
      </c>
      <c r="L47" s="91">
        <f>E31+F31+G31</f>
        <v>288843665420.51001</v>
      </c>
      <c r="M47" s="91">
        <f>H31+I31+J31</f>
        <v>420704229772.80994</v>
      </c>
      <c r="N47" s="96">
        <f>K31+L31+M31</f>
        <v>309564968078.29999</v>
      </c>
      <c r="O47" s="94">
        <f>N31+O31+P31</f>
        <v>311607609769.40002</v>
      </c>
      <c r="P47" s="94">
        <f>Q31+R31+S31</f>
        <v>327567920150.82001</v>
      </c>
      <c r="Q47" s="94">
        <f>T31+U31+V31</f>
        <v>361970043024.85822</v>
      </c>
      <c r="R47" s="94">
        <f>Y31+X31+W31</f>
        <v>351771088208.65997</v>
      </c>
      <c r="S47" s="94">
        <f>Z31+AA31+AB31</f>
        <v>339076130303.48047</v>
      </c>
      <c r="T47" s="94">
        <f>AC31+AD31+AE31</f>
        <v>336864607147.37372</v>
      </c>
      <c r="U47" s="94">
        <f>SUM(AF31:AH31)</f>
        <v>407618993840.91003</v>
      </c>
      <c r="V47" s="94">
        <f>SUM(AI31:AK31)</f>
        <v>408971606766.39209</v>
      </c>
      <c r="W47" s="94">
        <f>AL31+AM31+AN31</f>
        <v>349282717300.72723</v>
      </c>
      <c r="X47" s="94">
        <f>AO31+AP31+AQ31</f>
        <v>334516293824.46722</v>
      </c>
      <c r="Y47" s="91">
        <f>X47-W47</f>
        <v>-14766423476.26001</v>
      </c>
      <c r="Z47" s="117">
        <f>Y47/W47*100</f>
        <v>-4.227642177768085</v>
      </c>
    </row>
    <row r="48" spans="1:26" ht="16.2" thickBot="1" x14ac:dyDescent="0.35">
      <c r="A48" s="3" t="s">
        <v>10</v>
      </c>
      <c r="B48" s="103">
        <f>B16+C16+D16</f>
        <v>889836</v>
      </c>
      <c r="C48" s="104">
        <f>E16+F16+G16</f>
        <v>849855</v>
      </c>
      <c r="D48" s="105">
        <v>986956</v>
      </c>
      <c r="E48" s="6">
        <f>K16+L16+M16</f>
        <v>808961</v>
      </c>
      <c r="F48" s="6">
        <f>N16+O16+P16</f>
        <v>945854</v>
      </c>
      <c r="G48" s="104">
        <f>SUM(Q16+R16+S16)</f>
        <v>939243</v>
      </c>
      <c r="H48" s="104">
        <f>T16+U16+V16</f>
        <v>1237775</v>
      </c>
      <c r="I48" s="104">
        <f>W16+X16+Y16</f>
        <v>1285006</v>
      </c>
      <c r="J48" s="106">
        <f>Z16+AA16+AB16</f>
        <v>1301878</v>
      </c>
      <c r="K48" s="106">
        <f>B32+C32+D32</f>
        <v>1381149</v>
      </c>
      <c r="L48" s="104">
        <f>E32+F32+G32</f>
        <v>1692826</v>
      </c>
      <c r="M48" s="104">
        <f>H32+I32+J32</f>
        <v>2188750</v>
      </c>
      <c r="N48" s="107">
        <f>K32+L32+M32</f>
        <v>1756126</v>
      </c>
      <c r="O48" s="108">
        <f>N32+O32+P32</f>
        <v>1723727</v>
      </c>
      <c r="P48" s="108">
        <f>Q32+R32+S32</f>
        <v>1795191</v>
      </c>
      <c r="Q48" s="94">
        <f>T32+U32+V32</f>
        <v>1869942</v>
      </c>
      <c r="R48" s="94">
        <f>Y32+X32+W32</f>
        <v>1877300</v>
      </c>
      <c r="S48" s="94">
        <f>Z32+AA32+AB32</f>
        <v>1783287</v>
      </c>
      <c r="T48" s="94">
        <f>AC32+AD32+AE32</f>
        <v>1760029</v>
      </c>
      <c r="U48" s="94">
        <f>SUM(AF32:AH32)</f>
        <v>2009002</v>
      </c>
      <c r="V48" s="94">
        <f>SUM(AI32:AK32)</f>
        <v>1966980</v>
      </c>
      <c r="W48" s="94">
        <f>AL32+AM32+AN32</f>
        <v>1655609</v>
      </c>
      <c r="X48" s="94">
        <f>AO32+AP32+AQ32</f>
        <v>1623572</v>
      </c>
      <c r="Y48" s="91">
        <f>X48-W48</f>
        <v>-32037</v>
      </c>
      <c r="Z48" s="117">
        <f>Y48/W48*100</f>
        <v>-1.935058338049624</v>
      </c>
    </row>
    <row r="49" spans="2:16" x14ac:dyDescent="0.3">
      <c r="O49" s="109"/>
      <c r="P49" s="109"/>
    </row>
    <row r="50" spans="2:16" x14ac:dyDescent="0.3">
      <c r="N50" s="8"/>
      <c r="O50" s="8"/>
    </row>
    <row r="52" spans="2:16" x14ac:dyDescent="0.3">
      <c r="B52" s="1"/>
    </row>
    <row r="53" spans="2:16" x14ac:dyDescent="0.3">
      <c r="B53" s="1"/>
    </row>
    <row r="54" spans="2:16" x14ac:dyDescent="0.3">
      <c r="B54" s="1"/>
    </row>
    <row r="55" spans="2:16" x14ac:dyDescent="0.3">
      <c r="B55" s="1"/>
    </row>
    <row r="56" spans="2:16" x14ac:dyDescent="0.3">
      <c r="B56" s="1"/>
    </row>
    <row r="57" spans="2:16" x14ac:dyDescent="0.3">
      <c r="B57" s="1"/>
    </row>
    <row r="58" spans="2:16" x14ac:dyDescent="0.3">
      <c r="B58" s="1"/>
    </row>
    <row r="59" spans="2:16" x14ac:dyDescent="0.3">
      <c r="B59" s="1"/>
    </row>
    <row r="60" spans="2:16" x14ac:dyDescent="0.3">
      <c r="B60" s="1"/>
    </row>
    <row r="61" spans="2:16" x14ac:dyDescent="0.3">
      <c r="B61" s="1"/>
    </row>
    <row r="62" spans="2:16" x14ac:dyDescent="0.3">
      <c r="B62" s="1"/>
    </row>
    <row r="63" spans="2:16" x14ac:dyDescent="0.3">
      <c r="B63" s="1"/>
    </row>
    <row r="64" spans="2:16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</sheetData>
  <mergeCells count="3">
    <mergeCell ref="A4:E4"/>
    <mergeCell ref="A9:H9"/>
    <mergeCell ref="E14:F14"/>
  </mergeCells>
  <phoneticPr fontId="4" type="noConversion"/>
  <pageMargins left="0.7" right="0.7" top="0.75" bottom="0.75" header="0.3" footer="0.3"/>
  <pageSetup paperSize="9" orientation="portrait" r:id="rId1"/>
  <ignoredErrors>
    <ignoredError sqref="U37:V4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F2C7D8-FD7F-47A0-A739-21CB8C0BEEC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Kabugo Banadda</dc:creator>
  <cp:lastModifiedBy>Sharon Juliet Nalweyiso</cp:lastModifiedBy>
  <cp:lastPrinted>2022-04-20T07:58:22Z</cp:lastPrinted>
  <dcterms:created xsi:type="dcterms:W3CDTF">2021-10-18T13:14:36Z</dcterms:created>
  <dcterms:modified xsi:type="dcterms:W3CDTF">2026-09-28T15:20:38Z</dcterms:modified>
</cp:coreProperties>
</file>